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530" windowHeight="7010" tabRatio="746" firstSheet="17" activeTab="22"/>
  </bookViews>
  <sheets>
    <sheet name="索引目录" sheetId="1" state="hidden" r:id="rId1"/>
    <sheet name="基本信息输入表" sheetId="3" r:id="rId2"/>
    <sheet name="企业基本情况表" sheetId="6" state="hidden" r:id="rId3"/>
    <sheet name="1-汇总表" sheetId="7" r:id="rId4"/>
    <sheet name="2-分类汇总" sheetId="8" r:id="rId5"/>
    <sheet name="3-流动汇总" sheetId="61" state="hidden" r:id="rId6"/>
    <sheet name="3-9存货汇总" sheetId="62" state="hidden" r:id="rId7"/>
    <sheet name="3-9-1材料采购（在途物资）" sheetId="63" state="hidden" r:id="rId8"/>
    <sheet name="3-9-2原材料" sheetId="64" state="hidden" r:id="rId9"/>
    <sheet name="3-9-3在库周转材料" sheetId="65" state="hidden" r:id="rId10"/>
    <sheet name="3-9-4委托加工物资" sheetId="66" state="hidden" r:id="rId11"/>
    <sheet name="3-9-5产成品(库存商品)" sheetId="67" state="hidden" r:id="rId12"/>
    <sheet name="3-9-6在产品（自制半成品）" sheetId="68" state="hidden" r:id="rId13"/>
    <sheet name="3-9-7发出商品" sheetId="69" state="hidden" r:id="rId14"/>
    <sheet name="3-9-8在用周转材料" sheetId="70" state="hidden" r:id="rId15"/>
    <sheet name="4-非流动资产汇总" sheetId="35" r:id="rId16"/>
    <sheet name="4-6固定资产汇总" sheetId="47" r:id="rId17"/>
    <sheet name="4-6-1房屋建筑物" sheetId="48" r:id="rId18"/>
    <sheet name="4-6-2构筑物" sheetId="49" state="hidden" r:id="rId19"/>
    <sheet name="4-6-3管道沟槽" sheetId="50" state="hidden" r:id="rId20"/>
    <sheet name="4-6-4机器设备" sheetId="51" state="hidden" r:id="rId21"/>
    <sheet name="4-6-5车辆" sheetId="52" state="hidden" r:id="rId22"/>
    <sheet name="4-6-6电子设备" sheetId="53" r:id="rId23"/>
    <sheet name="4-7在建工程汇总" sheetId="55" state="hidden" r:id="rId24"/>
    <sheet name="4-7-1在建（土建）" sheetId="56" state="hidden" r:id="rId25"/>
    <sheet name="4-7-2在建（设备）" sheetId="57" state="hidden" r:id="rId26"/>
    <sheet name="4-8工程物资" sheetId="58" state="hidden" r:id="rId27"/>
  </sheets>
  <externalReferences>
    <externalReference r:id="rId28"/>
  </externalReferences>
  <definedNames>
    <definedName name="_xlnm._FilterDatabase" localSheetId="1" hidden="1">基本信息输入表!$B$9:$S$92</definedName>
    <definedName name="_xlnm._FilterDatabase" localSheetId="17" hidden="1">'4-6-1房屋建筑物'!$A$7:$AD$32</definedName>
    <definedName name="_xlnm._FilterDatabase" localSheetId="22" hidden="1">'4-6-6电子设备'!$A$7:$AT$37</definedName>
    <definedName name="_xlnm._FilterDatabase" localSheetId="20" hidden="1">'4-6-4机器设备'!$A$7:$BA$7</definedName>
    <definedName name="a" localSheetId="0">#REF!</definedName>
    <definedName name="a">#REF!</definedName>
    <definedName name="aa">#REF!</definedName>
    <definedName name="cost">#REF!</definedName>
    <definedName name="PRCGAAP" localSheetId="0">#REF!</definedName>
    <definedName name="PRCGAAP">#REF!</definedName>
    <definedName name="PRCGAAP2" localSheetId="0">#REF!</definedName>
    <definedName name="PRCGAAP2">#REF!</definedName>
    <definedName name="_xlnm.Print_Area" localSheetId="3">'1-汇总表'!$A$1:$H$23</definedName>
    <definedName name="_xlnm.Print_Area" localSheetId="4">'2-分类汇总'!$A$1:$H$88</definedName>
    <definedName name="_xlnm.Print_Area" localSheetId="7">'3-9-1材料采购（在途物资）'!$A$1:$Q$30</definedName>
    <definedName name="_xlnm.Print_Area" localSheetId="8">'3-9-2原材料'!$A$1:$W$30</definedName>
    <definedName name="_xlnm.Print_Area" localSheetId="9">'3-9-3在库周转材料'!$A$1:$T$30</definedName>
    <definedName name="_xlnm.Print_Area" localSheetId="10">'3-9-4委托加工物资'!$A$1:$R$30</definedName>
    <definedName name="_xlnm.Print_Area" localSheetId="11">'3-9-5产成品(库存商品)'!$A$1:$W$24</definedName>
    <definedName name="_xlnm.Print_Area" localSheetId="12">'3-9-6在产品（自制半成品）'!$A$1:$R$30</definedName>
    <definedName name="_xlnm.Print_Area" localSheetId="13">'3-9-7发出商品'!$A$1:$R$30</definedName>
    <definedName name="_xlnm.Print_Area" localSheetId="14">'3-9-8在用周转材料'!$A$1:$P$30</definedName>
    <definedName name="_xlnm.Print_Area" localSheetId="6">'3-9存货汇总'!$A$1:$H$23</definedName>
    <definedName name="_xlnm.Print_Area" localSheetId="5">'3-流动汇总'!$A$1:$H$30</definedName>
    <definedName name="_xlnm.Print_Area" localSheetId="17">'4-6-1房屋建筑物'!$A$2:$AC$31</definedName>
    <definedName name="_xlnm.Print_Area" localSheetId="18">'4-6-2构筑物'!$A$2:$T$29</definedName>
    <definedName name="_xlnm.Print_Area" localSheetId="19">'4-6-3管道沟槽'!$A$1:$Y$32</definedName>
    <definedName name="_xlnm.Print_Area" localSheetId="20">'4-6-4机器设备'!$A$1:$AC$284</definedName>
    <definedName name="_xlnm.Print_Area" localSheetId="21">'4-6-5车辆'!$A$1:$AB$32</definedName>
    <definedName name="_xlnm.Print_Area" localSheetId="22">'4-6-6电子设备'!$A$1:$Y$44</definedName>
    <definedName name="_xlnm.Print_Area" localSheetId="16">'4-6固定资产汇总'!$A$1:$Q$24</definedName>
    <definedName name="_xlnm.Print_Area" localSheetId="24">'4-7-1在建（土建）'!$A$1:$V$32</definedName>
    <definedName name="_xlnm.Print_Area" localSheetId="25">'4-7-2在建（设备）'!$A$1:$AF$32</definedName>
    <definedName name="_xlnm.Print_Area" localSheetId="23">'4-7在建工程汇总'!$A$1:$H$29</definedName>
    <definedName name="_xlnm.Print_Area" localSheetId="26">'4-8工程物资'!$A$1:$U$32</definedName>
    <definedName name="_xlnm.Print_Area" localSheetId="15">'4-非流动资产汇总'!$A$1:$H$49</definedName>
    <definedName name="_xlnm.Print_Area" localSheetId="1">基本信息输入表!$A$1:$V$98</definedName>
    <definedName name="Print_Area_MI" localSheetId="0">#REF!</definedName>
    <definedName name="Print_Area_MI">#REF!</definedName>
    <definedName name="_xlnm.Print_Titles" localSheetId="4">'2-分类汇总'!$2:$6</definedName>
    <definedName name="_xlnm.Print_Titles" localSheetId="20">'4-6-4机器设备'!$2:$7</definedName>
    <definedName name="Work_Program_By_Area_List" localSheetId="0">#REF!</definedName>
    <definedName name="Work_Program_By_Area_List">#REF!</definedName>
    <definedName name="年初短期投资" localSheetId="0">#REF!</definedName>
    <definedName name="年初短期投资">#REF!</definedName>
    <definedName name="年初货币资金" localSheetId="0">#REF!</definedName>
    <definedName name="年初货币资金">#REF!</definedName>
    <definedName name="年初应收票据" localSheetId="0">#REF!</definedName>
    <definedName name="年初应收票据">#REF!</definedName>
    <definedName name="전" localSheetId="0">#REF!</definedName>
    <definedName name="전">#REF!</definedName>
    <definedName name="주택사업본부" localSheetId="0">#REF!</definedName>
    <definedName name="주택사업본부">#REF!</definedName>
    <definedName name="철구사업본부" localSheetId="0">#REF!</definedName>
    <definedName name="철구사업본부">#REF!</definedName>
  </definedNames>
  <calcPr calcId="144525"/>
</workbook>
</file>

<file path=xl/comments1.xml><?xml version="1.0" encoding="utf-8"?>
<comments xmlns="http://schemas.openxmlformats.org/spreadsheetml/2006/main">
  <authors>
    <author>aa</author>
  </authors>
  <commentList>
    <comment ref="AE7" authorId="0">
      <text>
        <r>
          <rPr>
            <b/>
            <sz val="9"/>
            <rFont val="宋体"/>
            <charset val="134"/>
          </rPr>
          <t>aa:</t>
        </r>
        <r>
          <rPr>
            <sz val="9"/>
            <rFont val="宋体"/>
            <charset val="134"/>
          </rPr>
          <t xml:space="preserve">
标注评估程序受限的处理方式</t>
        </r>
      </text>
    </comment>
    <comment ref="AF7" authorId="0">
      <text>
        <r>
          <rPr>
            <b/>
            <sz val="9"/>
            <rFont val="宋体"/>
            <charset val="134"/>
          </rPr>
          <t>aa:</t>
        </r>
        <r>
          <rPr>
            <sz val="9"/>
            <rFont val="宋体"/>
            <charset val="134"/>
          </rPr>
          <t xml:space="preserve">
如有其他方式，请用文字说明</t>
        </r>
      </text>
    </comment>
    <comment ref="AH7" authorId="0">
      <text>
        <r>
          <rPr>
            <b/>
            <sz val="9"/>
            <rFont val="宋体"/>
            <charset val="134"/>
          </rPr>
          <t>aa:</t>
        </r>
        <r>
          <rPr>
            <sz val="9"/>
            <rFont val="宋体"/>
            <charset val="134"/>
          </rPr>
          <t xml:space="preserve">
账实不符，需文字补充说明</t>
        </r>
      </text>
    </comment>
    <comment ref="AJ7" authorId="0">
      <text>
        <r>
          <rPr>
            <b/>
            <sz val="9"/>
            <rFont val="宋体"/>
            <charset val="134"/>
          </rPr>
          <t>aa:</t>
        </r>
        <r>
          <rPr>
            <sz val="9"/>
            <rFont val="宋体"/>
            <charset val="134"/>
          </rPr>
          <t xml:space="preserve">
如权属不一致，需补充文字说明</t>
        </r>
      </text>
    </comment>
  </commentList>
</comments>
</file>

<file path=xl/comments2.xml><?xml version="1.0" encoding="utf-8"?>
<comments xmlns="http://schemas.openxmlformats.org/spreadsheetml/2006/main">
  <authors>
    <author>aa</author>
    <author>cyg</author>
    <author>chenjie</author>
  </authors>
  <commentList>
    <comment ref="AL7" authorId="0">
      <text>
        <r>
          <rPr>
            <b/>
            <sz val="9"/>
            <rFont val="宋体"/>
            <charset val="134"/>
          </rPr>
          <t>aa:</t>
        </r>
        <r>
          <rPr>
            <sz val="9"/>
            <rFont val="宋体"/>
            <charset val="134"/>
          </rPr>
          <t xml:space="preserve">
标注评估程序受限的处理方式</t>
        </r>
      </text>
    </comment>
    <comment ref="AM7" authorId="0">
      <text>
        <r>
          <rPr>
            <b/>
            <sz val="9"/>
            <rFont val="宋体"/>
            <charset val="134"/>
          </rPr>
          <t>aa:</t>
        </r>
        <r>
          <rPr>
            <sz val="9"/>
            <rFont val="宋体"/>
            <charset val="134"/>
          </rPr>
          <t xml:space="preserve">
如有其他方式，请用文字说明</t>
        </r>
      </text>
    </comment>
    <comment ref="AO7" authorId="0">
      <text>
        <r>
          <rPr>
            <b/>
            <sz val="9"/>
            <rFont val="宋体"/>
            <charset val="134"/>
          </rPr>
          <t>aa:</t>
        </r>
        <r>
          <rPr>
            <sz val="9"/>
            <rFont val="宋体"/>
            <charset val="134"/>
          </rPr>
          <t xml:space="preserve">
账实不符，需文字补充说明</t>
        </r>
      </text>
    </comment>
    <comment ref="AQ7" authorId="0">
      <text>
        <r>
          <rPr>
            <b/>
            <sz val="9"/>
            <rFont val="宋体"/>
            <charset val="134"/>
          </rPr>
          <t>aa:</t>
        </r>
        <r>
          <rPr>
            <sz val="9"/>
            <rFont val="宋体"/>
            <charset val="134"/>
          </rPr>
          <t xml:space="preserve">
如权属不一致，需补充文字说明</t>
        </r>
      </text>
    </comment>
    <comment ref="AZ7" authorId="0">
      <text>
        <r>
          <rPr>
            <b/>
            <sz val="9"/>
            <rFont val="宋体"/>
            <charset val="134"/>
          </rPr>
          <t>aa:</t>
        </r>
        <r>
          <rPr>
            <sz val="9"/>
            <rFont val="宋体"/>
            <charset val="134"/>
          </rPr>
          <t xml:space="preserve">
特殊状态测算贬值率</t>
        </r>
      </text>
    </comment>
    <comment ref="Q8" authorId="1">
      <text>
        <r>
          <rPr>
            <sz val="9"/>
            <rFont val="宋体"/>
            <charset val="134"/>
          </rPr>
          <t>仅对购进时间在一年以上而且价格变动较大的原材料，在此列需填报购进日期，如</t>
        </r>
        <r>
          <rPr>
            <sz val="9"/>
            <rFont val="Tahoma"/>
            <charset val="134"/>
          </rPr>
          <t>"2005</t>
        </r>
        <r>
          <rPr>
            <sz val="9"/>
            <rFont val="宋体"/>
            <charset val="134"/>
          </rPr>
          <t>－</t>
        </r>
        <r>
          <rPr>
            <sz val="9"/>
            <rFont val="Tahoma"/>
            <charset val="134"/>
          </rPr>
          <t>04”</t>
        </r>
        <r>
          <rPr>
            <sz val="9"/>
            <rFont val="宋体"/>
            <charset val="134"/>
          </rPr>
          <t>等。</t>
        </r>
      </text>
    </comment>
    <comment ref="R8" authorId="1">
      <text>
        <r>
          <rPr>
            <sz val="9"/>
            <rFont val="宋体"/>
            <charset val="134"/>
          </rPr>
          <t>仅对购进时间在一年以上而且价格变动较大的原材料，在此列需填报评估基准日近期大致市场购置单价。</t>
        </r>
      </text>
    </comment>
    <comment ref="W8" authorId="2">
      <text>
        <r>
          <rPr>
            <b/>
            <sz val="9"/>
            <rFont val="宋体"/>
            <charset val="134"/>
          </rPr>
          <t>chenjie:</t>
        </r>
        <r>
          <rPr>
            <sz val="9"/>
            <rFont val="宋体"/>
            <charset val="134"/>
          </rPr>
          <t xml:space="preserve">
(1)注1；(2)负数余额产生的原因。</t>
        </r>
      </text>
    </comment>
  </commentList>
</comments>
</file>

<file path=xl/comments3.xml><?xml version="1.0" encoding="utf-8"?>
<comments xmlns="http://schemas.openxmlformats.org/spreadsheetml/2006/main">
  <authors>
    <author>aa</author>
    <author>cyg</author>
    <author>chenjie</author>
  </authors>
  <commentList>
    <comment ref="AI7" authorId="0">
      <text>
        <r>
          <rPr>
            <b/>
            <sz val="9"/>
            <rFont val="宋体"/>
            <charset val="134"/>
          </rPr>
          <t>aa:</t>
        </r>
        <r>
          <rPr>
            <sz val="9"/>
            <rFont val="宋体"/>
            <charset val="134"/>
          </rPr>
          <t xml:space="preserve">
标注评估程序受限的处理方式</t>
        </r>
      </text>
    </comment>
    <comment ref="AJ7" authorId="0">
      <text>
        <r>
          <rPr>
            <b/>
            <sz val="9"/>
            <rFont val="宋体"/>
            <charset val="134"/>
          </rPr>
          <t>aa:</t>
        </r>
        <r>
          <rPr>
            <sz val="9"/>
            <rFont val="宋体"/>
            <charset val="134"/>
          </rPr>
          <t xml:space="preserve">
如有其他方式，请用文字说明</t>
        </r>
      </text>
    </comment>
    <comment ref="AL7" authorId="0">
      <text>
        <r>
          <rPr>
            <b/>
            <sz val="9"/>
            <rFont val="宋体"/>
            <charset val="134"/>
          </rPr>
          <t>aa:</t>
        </r>
        <r>
          <rPr>
            <sz val="9"/>
            <rFont val="宋体"/>
            <charset val="134"/>
          </rPr>
          <t xml:space="preserve">
账实不符，需文字补充说明</t>
        </r>
      </text>
    </comment>
    <comment ref="AN7" authorId="0">
      <text>
        <r>
          <rPr>
            <b/>
            <sz val="9"/>
            <rFont val="宋体"/>
            <charset val="134"/>
          </rPr>
          <t>aa:</t>
        </r>
        <r>
          <rPr>
            <sz val="9"/>
            <rFont val="宋体"/>
            <charset val="134"/>
          </rPr>
          <t xml:space="preserve">
如权属不一致，需补充文字说明</t>
        </r>
      </text>
    </comment>
    <comment ref="AW7" authorId="0">
      <text>
        <r>
          <rPr>
            <b/>
            <sz val="9"/>
            <rFont val="宋体"/>
            <charset val="134"/>
          </rPr>
          <t>aa:</t>
        </r>
        <r>
          <rPr>
            <sz val="9"/>
            <rFont val="宋体"/>
            <charset val="134"/>
          </rPr>
          <t xml:space="preserve">
特殊状态测算贬值率</t>
        </r>
      </text>
    </comment>
    <comment ref="N8" authorId="1">
      <text>
        <r>
          <rPr>
            <sz val="9"/>
            <rFont val="宋体"/>
            <charset val="134"/>
          </rPr>
          <t>仅对购进时间在一年以上而且价格变动较大的材料，在此列需填报购进日期，如</t>
        </r>
        <r>
          <rPr>
            <sz val="9"/>
            <rFont val="Tahoma"/>
            <charset val="134"/>
          </rPr>
          <t>"2005</t>
        </r>
        <r>
          <rPr>
            <sz val="9"/>
            <rFont val="宋体"/>
            <charset val="134"/>
          </rPr>
          <t>－</t>
        </r>
        <r>
          <rPr>
            <sz val="9"/>
            <rFont val="Tahoma"/>
            <charset val="134"/>
          </rPr>
          <t>04”</t>
        </r>
        <r>
          <rPr>
            <sz val="9"/>
            <rFont val="宋体"/>
            <charset val="134"/>
          </rPr>
          <t>等。</t>
        </r>
      </text>
    </comment>
    <comment ref="O8" authorId="1">
      <text>
        <r>
          <rPr>
            <sz val="9"/>
            <rFont val="宋体"/>
            <charset val="134"/>
          </rPr>
          <t>仅对购进时间在一年以上而且价格变动较大的材料，在此列需填报评估基准日近期大致市场购置单价。</t>
        </r>
      </text>
    </comment>
    <comment ref="T8" authorId="2">
      <text>
        <r>
          <rPr>
            <b/>
            <sz val="9"/>
            <rFont val="宋体"/>
            <charset val="134"/>
          </rPr>
          <t>chenjie:</t>
        </r>
        <r>
          <rPr>
            <sz val="9"/>
            <rFont val="宋体"/>
            <charset val="134"/>
          </rPr>
          <t xml:space="preserve">
(1)注1；(2)负数余额产生的原因。</t>
        </r>
      </text>
    </comment>
  </commentList>
</comments>
</file>

<file path=xl/comments4.xml><?xml version="1.0" encoding="utf-8"?>
<comments xmlns="http://schemas.openxmlformats.org/spreadsheetml/2006/main">
  <authors>
    <author>aa</author>
  </authors>
  <commentList>
    <comment ref="AF7" authorId="0">
      <text>
        <r>
          <rPr>
            <b/>
            <sz val="9"/>
            <rFont val="宋体"/>
            <charset val="134"/>
          </rPr>
          <t>aa:</t>
        </r>
        <r>
          <rPr>
            <sz val="9"/>
            <rFont val="宋体"/>
            <charset val="134"/>
          </rPr>
          <t xml:space="preserve">
标注评估程序受限的处理方式</t>
        </r>
      </text>
    </comment>
    <comment ref="AG7" authorId="0">
      <text>
        <r>
          <rPr>
            <b/>
            <sz val="9"/>
            <rFont val="宋体"/>
            <charset val="134"/>
          </rPr>
          <t>aa:</t>
        </r>
        <r>
          <rPr>
            <sz val="9"/>
            <rFont val="宋体"/>
            <charset val="134"/>
          </rPr>
          <t xml:space="preserve">
如有其他方式，请用文字说明</t>
        </r>
      </text>
    </comment>
    <comment ref="AI7" authorId="0">
      <text>
        <r>
          <rPr>
            <b/>
            <sz val="9"/>
            <rFont val="宋体"/>
            <charset val="134"/>
          </rPr>
          <t>aa:</t>
        </r>
        <r>
          <rPr>
            <sz val="9"/>
            <rFont val="宋体"/>
            <charset val="134"/>
          </rPr>
          <t xml:space="preserve">
账实不符，需文字补充说明</t>
        </r>
      </text>
    </comment>
    <comment ref="AK7" authorId="0">
      <text>
        <r>
          <rPr>
            <b/>
            <sz val="9"/>
            <rFont val="宋体"/>
            <charset val="134"/>
          </rPr>
          <t>aa:</t>
        </r>
        <r>
          <rPr>
            <sz val="9"/>
            <rFont val="宋体"/>
            <charset val="134"/>
          </rPr>
          <t xml:space="preserve">
如权属不一致，需补充文字说明</t>
        </r>
      </text>
    </comment>
  </commentList>
</comments>
</file>

<file path=xl/comments5.xml><?xml version="1.0" encoding="utf-8"?>
<comments xmlns="http://schemas.openxmlformats.org/spreadsheetml/2006/main">
  <authors>
    <author>aa</author>
  </authors>
  <commentList>
    <comment ref="AI7" authorId="0">
      <text>
        <r>
          <rPr>
            <b/>
            <sz val="9"/>
            <rFont val="宋体"/>
            <charset val="134"/>
          </rPr>
          <t>aa:</t>
        </r>
        <r>
          <rPr>
            <sz val="9"/>
            <rFont val="宋体"/>
            <charset val="134"/>
          </rPr>
          <t xml:space="preserve">
标注评估程序受限的处理方式</t>
        </r>
      </text>
    </comment>
    <comment ref="AJ7" authorId="0">
      <text>
        <r>
          <rPr>
            <b/>
            <sz val="9"/>
            <rFont val="宋体"/>
            <charset val="134"/>
          </rPr>
          <t>aa:</t>
        </r>
        <r>
          <rPr>
            <sz val="9"/>
            <rFont val="宋体"/>
            <charset val="134"/>
          </rPr>
          <t xml:space="preserve">
如有其他方式，请用文字说明</t>
        </r>
      </text>
    </comment>
    <comment ref="AL7" authorId="0">
      <text>
        <r>
          <rPr>
            <b/>
            <sz val="9"/>
            <rFont val="宋体"/>
            <charset val="134"/>
          </rPr>
          <t>aa:</t>
        </r>
        <r>
          <rPr>
            <sz val="9"/>
            <rFont val="宋体"/>
            <charset val="134"/>
          </rPr>
          <t xml:space="preserve">
账实不符，需文字补充说明</t>
        </r>
      </text>
    </comment>
  </commentList>
</comments>
</file>

<file path=xl/comments6.xml><?xml version="1.0" encoding="utf-8"?>
<comments xmlns="http://schemas.openxmlformats.org/spreadsheetml/2006/main">
  <authors>
    <author>aa</author>
  </authors>
  <commentList>
    <comment ref="AD7" authorId="0">
      <text>
        <r>
          <rPr>
            <b/>
            <sz val="9"/>
            <rFont val="宋体"/>
            <charset val="134"/>
          </rPr>
          <t>aa:</t>
        </r>
        <r>
          <rPr>
            <sz val="9"/>
            <rFont val="宋体"/>
            <charset val="134"/>
          </rPr>
          <t xml:space="preserve">
标注评估程序受限的处理方式</t>
        </r>
      </text>
    </comment>
    <comment ref="AE7" authorId="0">
      <text>
        <r>
          <rPr>
            <b/>
            <sz val="9"/>
            <rFont val="宋体"/>
            <charset val="134"/>
          </rPr>
          <t>aa:</t>
        </r>
        <r>
          <rPr>
            <sz val="9"/>
            <rFont val="宋体"/>
            <charset val="134"/>
          </rPr>
          <t xml:space="preserve">
如有其他方式，请用文字说明</t>
        </r>
      </text>
    </comment>
    <comment ref="AG7" authorId="0">
      <text>
        <r>
          <rPr>
            <b/>
            <sz val="9"/>
            <rFont val="宋体"/>
            <charset val="134"/>
          </rPr>
          <t>aa:</t>
        </r>
        <r>
          <rPr>
            <sz val="9"/>
            <rFont val="宋体"/>
            <charset val="134"/>
          </rPr>
          <t xml:space="preserve">
账实不符，需文字补充说明</t>
        </r>
      </text>
    </comment>
  </commentList>
</comments>
</file>

<file path=xl/comments7.xml><?xml version="1.0" encoding="utf-8"?>
<comments xmlns="http://schemas.openxmlformats.org/spreadsheetml/2006/main">
  <authors>
    <author>aa</author>
  </authors>
  <commentList>
    <comment ref="AF7" authorId="0">
      <text>
        <r>
          <rPr>
            <b/>
            <sz val="9"/>
            <rFont val="宋体"/>
            <charset val="134"/>
          </rPr>
          <t>aa:</t>
        </r>
        <r>
          <rPr>
            <sz val="9"/>
            <rFont val="宋体"/>
            <charset val="134"/>
          </rPr>
          <t xml:space="preserve">
标注评估程序受限的处理方式</t>
        </r>
      </text>
    </comment>
    <comment ref="AG7" authorId="0">
      <text>
        <r>
          <rPr>
            <b/>
            <sz val="9"/>
            <rFont val="宋体"/>
            <charset val="134"/>
          </rPr>
          <t>aa:</t>
        </r>
        <r>
          <rPr>
            <sz val="9"/>
            <rFont val="宋体"/>
            <charset val="134"/>
          </rPr>
          <t xml:space="preserve">
如有其他方式，请用文字说明</t>
        </r>
      </text>
    </comment>
    <comment ref="AI7" authorId="0">
      <text>
        <r>
          <rPr>
            <b/>
            <sz val="9"/>
            <rFont val="宋体"/>
            <charset val="134"/>
          </rPr>
          <t>aa:</t>
        </r>
        <r>
          <rPr>
            <sz val="9"/>
            <rFont val="宋体"/>
            <charset val="134"/>
          </rPr>
          <t xml:space="preserve">
账实不符，需文字补充说明</t>
        </r>
      </text>
    </comment>
    <comment ref="AK7" authorId="0">
      <text>
        <r>
          <rPr>
            <b/>
            <sz val="9"/>
            <rFont val="宋体"/>
            <charset val="134"/>
          </rPr>
          <t>aa:</t>
        </r>
        <r>
          <rPr>
            <sz val="9"/>
            <rFont val="宋体"/>
            <charset val="134"/>
          </rPr>
          <t xml:space="preserve">
如权属不一致，需补充文字说明</t>
        </r>
      </text>
    </comment>
  </commentList>
</comments>
</file>

<file path=xl/comments8.xml><?xml version="1.0" encoding="utf-8"?>
<comments xmlns="http://schemas.openxmlformats.org/spreadsheetml/2006/main">
  <authors>
    <author>aa</author>
  </authors>
  <commentList>
    <comment ref="BG5" authorId="0">
      <text>
        <r>
          <rPr>
            <b/>
            <sz val="9"/>
            <rFont val="宋体"/>
            <charset val="134"/>
          </rPr>
          <t>aa:</t>
        </r>
        <r>
          <rPr>
            <sz val="9"/>
            <rFont val="宋体"/>
            <charset val="134"/>
          </rPr>
          <t xml:space="preserve">
以下情况重点分析；
1、重要、典型资产
2、状态特殊
3、增减值异常
4、近期购置</t>
        </r>
      </text>
    </comment>
    <comment ref="AD7" authorId="0">
      <text>
        <r>
          <rPr>
            <b/>
            <sz val="9"/>
            <rFont val="宋体"/>
            <charset val="134"/>
          </rPr>
          <t>aa:</t>
        </r>
        <r>
          <rPr>
            <sz val="9"/>
            <rFont val="宋体"/>
            <charset val="134"/>
          </rPr>
          <t xml:space="preserve">
标注评估程序受限的处理方式</t>
        </r>
      </text>
    </comment>
    <comment ref="AE7" authorId="0">
      <text>
        <r>
          <rPr>
            <b/>
            <sz val="9"/>
            <rFont val="宋体"/>
            <charset val="134"/>
          </rPr>
          <t>aa:</t>
        </r>
        <r>
          <rPr>
            <sz val="9"/>
            <rFont val="宋体"/>
            <charset val="134"/>
          </rPr>
          <t xml:space="preserve">
如有其他方式，请用文字说明</t>
        </r>
      </text>
    </comment>
    <comment ref="AG7" authorId="0">
      <text>
        <r>
          <rPr>
            <b/>
            <sz val="9"/>
            <rFont val="宋体"/>
            <charset val="134"/>
          </rPr>
          <t>aa:</t>
        </r>
        <r>
          <rPr>
            <sz val="9"/>
            <rFont val="宋体"/>
            <charset val="134"/>
          </rPr>
          <t xml:space="preserve">
账实不符，需文字补充说明</t>
        </r>
      </text>
    </comment>
    <comment ref="AI7" authorId="0">
      <text>
        <r>
          <rPr>
            <b/>
            <sz val="9"/>
            <rFont val="宋体"/>
            <charset val="134"/>
          </rPr>
          <t>aa:</t>
        </r>
        <r>
          <rPr>
            <sz val="9"/>
            <rFont val="宋体"/>
            <charset val="134"/>
          </rPr>
          <t xml:space="preserve">
如权属不一致，需补充文字说明</t>
        </r>
      </text>
    </comment>
    <comment ref="AN7" authorId="0">
      <text>
        <r>
          <rPr>
            <b/>
            <sz val="9"/>
            <rFont val="宋体"/>
            <charset val="134"/>
          </rPr>
          <t>aa:</t>
        </r>
        <r>
          <rPr>
            <sz val="9"/>
            <rFont val="宋体"/>
            <charset val="134"/>
          </rPr>
          <t xml:space="preserve">
如有其他依据，需文字说明
</t>
        </r>
      </text>
    </comment>
    <comment ref="AQ7" authorId="0">
      <text>
        <r>
          <rPr>
            <b/>
            <sz val="9"/>
            <rFont val="宋体"/>
            <charset val="134"/>
          </rPr>
          <t>aa:</t>
        </r>
        <r>
          <rPr>
            <sz val="9"/>
            <rFont val="宋体"/>
            <charset val="134"/>
          </rPr>
          <t xml:space="preserve">
用于经济寿命年限
</t>
        </r>
      </text>
    </comment>
  </commentList>
</comments>
</file>

<file path=xl/comments9.xml><?xml version="1.0" encoding="utf-8"?>
<comments xmlns="http://schemas.openxmlformats.org/spreadsheetml/2006/main">
  <authors>
    <author>cyg</author>
  </authors>
  <commentList>
    <comment ref="T7" authorId="0">
      <text>
        <r>
          <rPr>
            <b/>
            <sz val="9"/>
            <rFont val="Tahoma"/>
            <charset val="134"/>
          </rPr>
          <t>cyg:</t>
        </r>
        <r>
          <rPr>
            <sz val="9"/>
            <rFont val="Tahoma"/>
            <charset val="134"/>
          </rPr>
          <t xml:space="preserve">
</t>
        </r>
        <r>
          <rPr>
            <sz val="9"/>
            <rFont val="宋体"/>
            <charset val="134"/>
          </rPr>
          <t>简易房、待报废、已拆除、近期计划拆除项、厂房中小房或操作间等。</t>
        </r>
      </text>
    </comment>
    <comment ref="AA7" authorId="0">
      <text>
        <r>
          <rPr>
            <b/>
            <sz val="9"/>
            <rFont val="Tahoma"/>
            <charset val="134"/>
          </rPr>
          <t>cyg:</t>
        </r>
        <r>
          <rPr>
            <sz val="9"/>
            <rFont val="Tahoma"/>
            <charset val="134"/>
          </rPr>
          <t xml:space="preserve">
</t>
        </r>
        <r>
          <rPr>
            <sz val="9"/>
            <rFont val="宋体"/>
            <charset val="134"/>
          </rPr>
          <t>指与填表单位名称、企业历史沿革旧用名等明显不符，或名称为攀钢集团单位外的。</t>
        </r>
      </text>
    </comment>
    <comment ref="T15" authorId="0">
      <text>
        <r>
          <rPr>
            <b/>
            <sz val="9"/>
            <rFont val="Tahoma"/>
            <charset val="134"/>
          </rPr>
          <t>cyg:</t>
        </r>
        <r>
          <rPr>
            <sz val="9"/>
            <rFont val="Tahoma"/>
            <charset val="134"/>
          </rPr>
          <t xml:space="preserve">
</t>
        </r>
        <r>
          <rPr>
            <sz val="9"/>
            <rFont val="宋体"/>
            <charset val="134"/>
          </rPr>
          <t>非上路车、厂内车、待报废车等</t>
        </r>
      </text>
    </comment>
    <comment ref="V15" authorId="0">
      <text>
        <r>
          <rPr>
            <b/>
            <sz val="9"/>
            <rFont val="Tahoma"/>
            <charset val="134"/>
          </rPr>
          <t>cyg:</t>
        </r>
        <r>
          <rPr>
            <sz val="9"/>
            <rFont val="Tahoma"/>
            <charset val="134"/>
          </rPr>
          <t xml:space="preserve">
</t>
        </r>
        <r>
          <rPr>
            <sz val="9"/>
            <rFont val="宋体"/>
            <charset val="134"/>
          </rPr>
          <t>指与填表单位名称、企业历史沿革旧用名等明显不符，或名称为攀钢集团单位外的。</t>
        </r>
      </text>
    </comment>
  </commentList>
</comments>
</file>

<file path=xl/comments10.xml><?xml version="1.0" encoding="utf-8"?>
<comments xmlns="http://schemas.openxmlformats.org/spreadsheetml/2006/main">
  <authors>
    <author>aa</author>
    <author>chenjie</author>
  </authors>
  <commentList>
    <comment ref="BV5" authorId="0">
      <text>
        <r>
          <rPr>
            <b/>
            <sz val="9"/>
            <rFont val="宋体"/>
            <charset val="134"/>
          </rPr>
          <t>aa:</t>
        </r>
        <r>
          <rPr>
            <sz val="9"/>
            <rFont val="宋体"/>
            <charset val="134"/>
          </rPr>
          <t xml:space="preserve">
以下情况重点分析；
1、重要、典型资产
2、状态特殊
3、增减值异常
4、近期购置</t>
        </r>
      </text>
    </comment>
    <comment ref="AO7" authorId="0">
      <text>
        <r>
          <rPr>
            <b/>
            <sz val="9"/>
            <rFont val="宋体"/>
            <charset val="134"/>
          </rPr>
          <t>aa:</t>
        </r>
        <r>
          <rPr>
            <sz val="9"/>
            <rFont val="宋体"/>
            <charset val="134"/>
          </rPr>
          <t xml:space="preserve">
标注评估程序受限的处理方式</t>
        </r>
      </text>
    </comment>
    <comment ref="AP7" authorId="0">
      <text>
        <r>
          <rPr>
            <b/>
            <sz val="9"/>
            <rFont val="宋体"/>
            <charset val="134"/>
          </rPr>
          <t>aa:</t>
        </r>
        <r>
          <rPr>
            <sz val="9"/>
            <rFont val="宋体"/>
            <charset val="134"/>
          </rPr>
          <t xml:space="preserve">
如有其他方式，请用文字说明</t>
        </r>
      </text>
    </comment>
    <comment ref="AR7" authorId="0">
      <text>
        <r>
          <rPr>
            <b/>
            <sz val="9"/>
            <rFont val="宋体"/>
            <charset val="134"/>
          </rPr>
          <t>aa:</t>
        </r>
        <r>
          <rPr>
            <sz val="9"/>
            <rFont val="宋体"/>
            <charset val="134"/>
          </rPr>
          <t xml:space="preserve">
账实不符，需文字补充说明</t>
        </r>
      </text>
    </comment>
    <comment ref="AT7" authorId="0">
      <text>
        <r>
          <rPr>
            <b/>
            <sz val="9"/>
            <rFont val="宋体"/>
            <charset val="134"/>
          </rPr>
          <t>aa:</t>
        </r>
        <r>
          <rPr>
            <sz val="9"/>
            <rFont val="宋体"/>
            <charset val="134"/>
          </rPr>
          <t xml:space="preserve">
如权属不一致，需补充文字说明</t>
        </r>
      </text>
    </comment>
    <comment ref="AY7" authorId="0">
      <text>
        <r>
          <rPr>
            <b/>
            <sz val="9"/>
            <rFont val="宋体"/>
            <charset val="134"/>
          </rPr>
          <t>aa:</t>
        </r>
        <r>
          <rPr>
            <sz val="9"/>
            <rFont val="宋体"/>
            <charset val="134"/>
          </rPr>
          <t xml:space="preserve">
如有其他依据，需文字说明
</t>
        </r>
      </text>
    </comment>
    <comment ref="BB7" authorId="0">
      <text>
        <r>
          <rPr>
            <b/>
            <sz val="9"/>
            <rFont val="宋体"/>
            <charset val="134"/>
          </rPr>
          <t>aa:</t>
        </r>
        <r>
          <rPr>
            <sz val="9"/>
            <rFont val="宋体"/>
            <charset val="134"/>
          </rPr>
          <t xml:space="preserve">
用于经济寿命年限
</t>
        </r>
      </text>
    </comment>
    <comment ref="BC7" authorId="0">
      <text>
        <r>
          <rPr>
            <b/>
            <sz val="9"/>
            <rFont val="宋体"/>
            <charset val="134"/>
          </rPr>
          <t>aa:</t>
        </r>
        <r>
          <rPr>
            <sz val="9"/>
            <rFont val="宋体"/>
            <charset val="134"/>
          </rPr>
          <t xml:space="preserve">
对企业填报的结构进行规范，以便确定耐用年限及重置单价</t>
        </r>
      </text>
    </comment>
    <comment ref="C8" authorId="1">
      <text>
        <r>
          <rPr>
            <b/>
            <sz val="9"/>
            <rFont val="宋体"/>
            <charset val="134"/>
          </rPr>
          <t>chenjie:</t>
        </r>
        <r>
          <rPr>
            <sz val="9"/>
            <rFont val="宋体"/>
            <charset val="134"/>
          </rPr>
          <t xml:space="preserve">
填写管道和沟槽的全称</t>
        </r>
      </text>
    </comment>
    <comment ref="G8" authorId="1">
      <text>
        <r>
          <rPr>
            <b/>
            <sz val="9"/>
            <rFont val="宋体"/>
            <charset val="134"/>
          </rPr>
          <t>chenjie:</t>
        </r>
        <r>
          <rPr>
            <sz val="9"/>
            <rFont val="宋体"/>
            <charset val="134"/>
          </rPr>
          <t xml:space="preserve">
长度、槽深、沟宽*沟厚管径*壁厚、材质、绝缘方式等应按图纸准确填写</t>
        </r>
      </text>
    </comment>
    <comment ref="H8" authorId="1">
      <text>
        <r>
          <rPr>
            <b/>
            <sz val="9"/>
            <rFont val="宋体"/>
            <charset val="134"/>
          </rPr>
          <t>chenjie:</t>
        </r>
        <r>
          <rPr>
            <sz val="9"/>
            <rFont val="宋体"/>
            <charset val="134"/>
          </rPr>
          <t xml:space="preserve">
如”砖、砼、钢管、砼管”等</t>
        </r>
      </text>
    </comment>
    <comment ref="J8" authorId="1">
      <text>
        <r>
          <rPr>
            <b/>
            <sz val="9"/>
            <rFont val="宋体"/>
            <charset val="134"/>
          </rPr>
          <t>chenjie:</t>
        </r>
        <r>
          <rPr>
            <sz val="9"/>
            <rFont val="宋体"/>
            <charset val="134"/>
          </rPr>
          <t xml:space="preserve">
指竣工日期</t>
        </r>
      </text>
    </comment>
    <comment ref="Y8" authorId="1">
      <text>
        <r>
          <rPr>
            <b/>
            <sz val="9"/>
            <rFont val="宋体"/>
            <charset val="134"/>
          </rPr>
          <t>chenjie:</t>
        </r>
        <r>
          <rPr>
            <sz val="9"/>
            <rFont val="宋体"/>
            <charset val="134"/>
          </rPr>
          <t xml:space="preserve">
备注中须说明的事项：(1)对因改扩建已改变了原有记录的；(2)改扩建增加的相应价值未入帐的，注明未入帐部分的尺寸规格等。(3)盘盈资产及非正常状态下的资产，如：“已拆除、待报废”等(5)负数余额</t>
        </r>
      </text>
    </comment>
  </commentList>
</comments>
</file>

<file path=xl/comments11.xml><?xml version="1.0" encoding="utf-8"?>
<comments xmlns="http://schemas.openxmlformats.org/spreadsheetml/2006/main">
  <authors>
    <author>admin</author>
    <author>chenjie</author>
    <author>王淑凤</author>
  </authors>
  <commentList>
    <comment ref="K8" authorId="0">
      <text>
        <r>
          <rPr>
            <b/>
            <sz val="9"/>
            <rFont val="宋体"/>
            <charset val="134"/>
          </rPr>
          <t>可回收材料种类对应选择填入重量</t>
        </r>
      </text>
    </comment>
    <comment ref="W8" authorId="0">
      <text>
        <r>
          <rPr>
            <b/>
            <sz val="9"/>
            <rFont val="宋体"/>
            <charset val="134"/>
          </rPr>
          <t>更新净值</t>
        </r>
      </text>
    </comment>
    <comment ref="AC8" authorId="1">
      <text>
        <r>
          <rPr>
            <b/>
            <sz val="9"/>
            <rFont val="宋体"/>
            <charset val="134"/>
          </rPr>
          <t>chenjie:</t>
        </r>
        <r>
          <rPr>
            <sz val="9"/>
            <rFont val="宋体"/>
            <charset val="134"/>
          </rPr>
          <t xml:space="preserve">
应注明的事项：(1)盘盈(2)非正常资产，如“停用、不需用、待报废、淘汰、盘亏”等(3)仪器仪表、电梯、锅炉、压力容器等规定由有关部门定期鉴定的设备应注明“达标”或“未达标”(4)因折旧提超等原因造成负数余额的项目，应简述原因(5)其他</t>
        </r>
      </text>
    </comment>
    <comment ref="O71" authorId="2">
      <text>
        <r>
          <rPr>
            <b/>
            <sz val="9"/>
            <rFont val="宋体"/>
            <charset val="134"/>
          </rPr>
          <t>王淑凤</t>
        </r>
        <r>
          <rPr>
            <b/>
            <sz val="9"/>
            <rFont val="Tahoma"/>
            <charset val="134"/>
          </rPr>
          <t>:</t>
        </r>
        <r>
          <rPr>
            <sz val="9"/>
            <rFont val="Tahoma"/>
            <charset val="134"/>
          </rPr>
          <t xml:space="preserve">
</t>
        </r>
        <r>
          <rPr>
            <sz val="9"/>
            <rFont val="宋体"/>
            <charset val="134"/>
          </rPr>
          <t>塑料</t>
        </r>
      </text>
    </comment>
    <comment ref="O100" authorId="2">
      <text>
        <r>
          <rPr>
            <b/>
            <sz val="9"/>
            <rFont val="宋体"/>
            <charset val="134"/>
          </rPr>
          <t>王淑凤</t>
        </r>
        <r>
          <rPr>
            <b/>
            <sz val="9"/>
            <rFont val="Tahoma"/>
            <charset val="134"/>
          </rPr>
          <t>:</t>
        </r>
        <r>
          <rPr>
            <sz val="9"/>
            <rFont val="Tahoma"/>
            <charset val="134"/>
          </rPr>
          <t xml:space="preserve">
</t>
        </r>
        <r>
          <rPr>
            <sz val="9"/>
            <rFont val="宋体"/>
            <charset val="134"/>
          </rPr>
          <t>需防腐，塑料</t>
        </r>
      </text>
    </comment>
    <comment ref="O122" authorId="2">
      <text>
        <r>
          <rPr>
            <b/>
            <sz val="9"/>
            <rFont val="宋体"/>
            <charset val="134"/>
          </rPr>
          <t>王淑凤</t>
        </r>
        <r>
          <rPr>
            <b/>
            <sz val="9"/>
            <rFont val="Tahoma"/>
            <charset val="134"/>
          </rPr>
          <t>:</t>
        </r>
        <r>
          <rPr>
            <sz val="9"/>
            <rFont val="Tahoma"/>
            <charset val="134"/>
          </rPr>
          <t xml:space="preserve">
</t>
        </r>
        <r>
          <rPr>
            <sz val="9"/>
            <rFont val="宋体"/>
            <charset val="134"/>
          </rPr>
          <t>瓷</t>
        </r>
      </text>
    </comment>
  </commentList>
</comments>
</file>

<file path=xl/comments12.xml><?xml version="1.0" encoding="utf-8"?>
<comments xmlns="http://schemas.openxmlformats.org/spreadsheetml/2006/main">
  <authors>
    <author>aa</author>
    <author>chenjie</author>
    <author>cyg</author>
  </authors>
  <commentList>
    <comment ref="AQ7" authorId="0">
      <text>
        <r>
          <rPr>
            <b/>
            <sz val="9"/>
            <rFont val="宋体"/>
            <charset val="134"/>
          </rPr>
          <t>aa:</t>
        </r>
        <r>
          <rPr>
            <sz val="9"/>
            <rFont val="宋体"/>
            <charset val="134"/>
          </rPr>
          <t xml:space="preserve">
标注评估程序受限的处理方式</t>
        </r>
      </text>
    </comment>
    <comment ref="AR7" authorId="0">
      <text>
        <r>
          <rPr>
            <b/>
            <sz val="9"/>
            <rFont val="宋体"/>
            <charset val="134"/>
          </rPr>
          <t>aa:</t>
        </r>
        <r>
          <rPr>
            <sz val="9"/>
            <rFont val="宋体"/>
            <charset val="134"/>
          </rPr>
          <t xml:space="preserve">
如有其他方式，请用文字说明</t>
        </r>
      </text>
    </comment>
    <comment ref="AT7" authorId="0">
      <text>
        <r>
          <rPr>
            <b/>
            <sz val="9"/>
            <rFont val="宋体"/>
            <charset val="134"/>
          </rPr>
          <t>aa:</t>
        </r>
        <r>
          <rPr>
            <sz val="9"/>
            <rFont val="宋体"/>
            <charset val="134"/>
          </rPr>
          <t xml:space="preserve">
账实不符，需文字补充说明</t>
        </r>
      </text>
    </comment>
    <comment ref="AV7" authorId="0">
      <text>
        <r>
          <rPr>
            <b/>
            <sz val="9"/>
            <rFont val="宋体"/>
            <charset val="134"/>
          </rPr>
          <t>aa:</t>
        </r>
        <r>
          <rPr>
            <sz val="9"/>
            <rFont val="宋体"/>
            <charset val="134"/>
          </rPr>
          <t xml:space="preserve">
如权属不一致，需补充文字说明</t>
        </r>
      </text>
    </comment>
    <comment ref="BA7" authorId="0">
      <text>
        <r>
          <rPr>
            <b/>
            <sz val="9"/>
            <rFont val="宋体"/>
            <charset val="134"/>
          </rPr>
          <t>aa:</t>
        </r>
        <r>
          <rPr>
            <sz val="9"/>
            <rFont val="宋体"/>
            <charset val="134"/>
          </rPr>
          <t xml:space="preserve">
如有其他依据，需文字说明
</t>
        </r>
      </text>
    </comment>
    <comment ref="BD7" authorId="0">
      <text>
        <r>
          <rPr>
            <b/>
            <sz val="9"/>
            <rFont val="宋体"/>
            <charset val="134"/>
          </rPr>
          <t>aa:</t>
        </r>
        <r>
          <rPr>
            <sz val="9"/>
            <rFont val="宋体"/>
            <charset val="134"/>
          </rPr>
          <t xml:space="preserve">
车辆分类，用于确定车辆年限
</t>
        </r>
      </text>
    </comment>
    <comment ref="BE7" authorId="0">
      <text>
        <r>
          <rPr>
            <b/>
            <sz val="9"/>
            <rFont val="宋体"/>
            <charset val="134"/>
          </rPr>
          <t>aa:</t>
        </r>
        <r>
          <rPr>
            <sz val="9"/>
            <rFont val="宋体"/>
            <charset val="134"/>
          </rPr>
          <t xml:space="preserve">
对企业填报的结构进行规范，以便确定耐用年限及重置单价</t>
        </r>
      </text>
    </comment>
    <comment ref="C8" authorId="1">
      <text>
        <r>
          <rPr>
            <b/>
            <sz val="9"/>
            <rFont val="宋体"/>
            <charset val="134"/>
          </rPr>
          <t>chenjie:</t>
        </r>
        <r>
          <rPr>
            <sz val="9"/>
            <rFont val="宋体"/>
            <charset val="134"/>
          </rPr>
          <t xml:space="preserve">
指当地交管部门颁发的车辆牌照号</t>
        </r>
      </text>
    </comment>
    <comment ref="D8" authorId="2">
      <text>
        <r>
          <rPr>
            <b/>
            <sz val="9"/>
            <rFont val="Tahoma"/>
            <charset val="134"/>
          </rPr>
          <t>cyg:</t>
        </r>
        <r>
          <rPr>
            <b/>
            <sz val="9"/>
            <rFont val="宋体"/>
            <charset val="134"/>
          </rPr>
          <t>按车辆行驶证载权利人名称填</t>
        </r>
      </text>
    </comment>
    <comment ref="E8" authorId="1">
      <text>
        <r>
          <rPr>
            <b/>
            <sz val="9"/>
            <rFont val="宋体"/>
            <charset val="134"/>
          </rPr>
          <t>chenjie:</t>
        </r>
        <r>
          <rPr>
            <sz val="9"/>
            <rFont val="宋体"/>
            <charset val="134"/>
          </rPr>
          <t xml:space="preserve">
按车辆行驶证表述的名称和型号填写</t>
        </r>
      </text>
    </comment>
    <comment ref="F8" authorId="1">
      <text>
        <r>
          <rPr>
            <b/>
            <sz val="9"/>
            <rFont val="宋体"/>
            <charset val="134"/>
          </rPr>
          <t>chenjie:</t>
        </r>
        <r>
          <rPr>
            <sz val="9"/>
            <rFont val="宋体"/>
            <charset val="134"/>
          </rPr>
          <t xml:space="preserve">
按车辆行驶证表述的名称和型号填写</t>
        </r>
      </text>
    </comment>
    <comment ref="G8" authorId="1">
      <text>
        <r>
          <rPr>
            <b/>
            <sz val="9"/>
            <rFont val="宋体"/>
            <charset val="134"/>
          </rPr>
          <t>chenjie:</t>
        </r>
        <r>
          <rPr>
            <sz val="9"/>
            <rFont val="宋体"/>
            <charset val="134"/>
          </rPr>
          <t xml:space="preserve">
按车辆铭牌填写，不得以地名或经销商名称替代</t>
        </r>
      </text>
    </comment>
    <comment ref="H8" authorId="1">
      <text>
        <r>
          <rPr>
            <b/>
            <sz val="9"/>
            <rFont val="宋体"/>
            <charset val="134"/>
          </rPr>
          <t>chenjie:</t>
        </r>
        <r>
          <rPr>
            <sz val="9"/>
            <rFont val="宋体"/>
            <charset val="134"/>
          </rPr>
          <t xml:space="preserve">
辆</t>
        </r>
      </text>
    </comment>
    <comment ref="J8" authorId="1">
      <text>
        <r>
          <rPr>
            <b/>
            <sz val="9"/>
            <rFont val="宋体"/>
            <charset val="134"/>
          </rPr>
          <t>chenjie:</t>
        </r>
        <r>
          <rPr>
            <sz val="9"/>
            <rFont val="宋体"/>
            <charset val="134"/>
          </rPr>
          <t xml:space="preserve">
指购买日期，如为二手车须填写原始购置日。日期填写形式(半角状态下)如：2002.6又如2001.11</t>
        </r>
      </text>
    </comment>
    <comment ref="K8" authorId="1">
      <text>
        <r>
          <rPr>
            <b/>
            <sz val="9"/>
            <rFont val="宋体"/>
            <charset val="134"/>
          </rPr>
          <t>chenjie:</t>
        </r>
        <r>
          <rPr>
            <sz val="9"/>
            <rFont val="宋体"/>
            <charset val="134"/>
          </rPr>
          <t xml:space="preserve">
投入使用的日期</t>
        </r>
      </text>
    </comment>
    <comment ref="M8" authorId="1">
      <text>
        <r>
          <rPr>
            <b/>
            <sz val="9"/>
            <rFont val="宋体"/>
            <charset val="134"/>
          </rPr>
          <t>chenjie:</t>
        </r>
        <r>
          <rPr>
            <sz val="9"/>
            <rFont val="宋体"/>
            <charset val="134"/>
          </rPr>
          <t xml:space="preserve">
按里程表显示数填列，若里程表已损坏或不准确，按实际估测数填报</t>
        </r>
      </text>
    </comment>
    <comment ref="AB8" authorId="1">
      <text>
        <r>
          <rPr>
            <b/>
            <sz val="9"/>
            <rFont val="宋体"/>
            <charset val="134"/>
          </rPr>
          <t>chenjie:</t>
        </r>
        <r>
          <rPr>
            <sz val="9"/>
            <rFont val="宋体"/>
            <charset val="134"/>
          </rPr>
          <t xml:space="preserve">
(1)对待报废、盘亏、帐外等运输车辆应在备注栏标明；(2)因折旧提超等原因造成负数余额的项目，应简述原因（3）其他</t>
        </r>
      </text>
    </comment>
  </commentList>
</comments>
</file>

<file path=xl/comments13.xml><?xml version="1.0" encoding="utf-8"?>
<comments xmlns="http://schemas.openxmlformats.org/spreadsheetml/2006/main">
  <authors>
    <author>chenjie</author>
    <author>aa</author>
  </authors>
  <commentList>
    <comment ref="G6" authorId="0">
      <text>
        <r>
          <rPr>
            <b/>
            <sz val="9"/>
            <rFont val="宋体"/>
            <charset val="134"/>
          </rPr>
          <t>chenjie:</t>
        </r>
        <r>
          <rPr>
            <sz val="9"/>
            <rFont val="宋体"/>
            <charset val="134"/>
          </rPr>
          <t xml:space="preserve">
形象进度可以按工程施工进度的四个阶段考虑。（做完前期工程为一个阶段；动工已有一定时间为第二阶段；完成主体工程为第三阶段；由此到竣工为第四阶段。）</t>
        </r>
      </text>
    </comment>
    <comment ref="H6" authorId="0">
      <text>
        <r>
          <rPr>
            <b/>
            <sz val="9"/>
            <rFont val="宋体"/>
            <charset val="134"/>
          </rPr>
          <t>chenjie:</t>
        </r>
        <r>
          <rPr>
            <sz val="9"/>
            <rFont val="宋体"/>
            <charset val="134"/>
          </rPr>
          <t xml:space="preserve">
指财务实际付款与合同总价款之比</t>
        </r>
      </text>
    </comment>
    <comment ref="AL7" authorId="1">
      <text>
        <r>
          <rPr>
            <b/>
            <sz val="9"/>
            <rFont val="宋体"/>
            <charset val="134"/>
          </rPr>
          <t>aa:</t>
        </r>
        <r>
          <rPr>
            <sz val="9"/>
            <rFont val="宋体"/>
            <charset val="134"/>
          </rPr>
          <t xml:space="preserve">
标注评估程序受限的处理方式</t>
        </r>
      </text>
    </comment>
    <comment ref="AM7" authorId="1">
      <text>
        <r>
          <rPr>
            <b/>
            <sz val="9"/>
            <rFont val="宋体"/>
            <charset val="134"/>
          </rPr>
          <t>aa:</t>
        </r>
        <r>
          <rPr>
            <sz val="9"/>
            <rFont val="宋体"/>
            <charset val="134"/>
          </rPr>
          <t xml:space="preserve">
如有其他方式，请用文字说明</t>
        </r>
      </text>
    </comment>
    <comment ref="AO7" authorId="1">
      <text>
        <r>
          <rPr>
            <b/>
            <sz val="9"/>
            <rFont val="宋体"/>
            <charset val="134"/>
          </rPr>
          <t>aa:</t>
        </r>
        <r>
          <rPr>
            <sz val="9"/>
            <rFont val="宋体"/>
            <charset val="134"/>
          </rPr>
          <t xml:space="preserve">
账实不符，需文字补充说明</t>
        </r>
      </text>
    </comment>
    <comment ref="AQ7" authorId="1">
      <text>
        <r>
          <rPr>
            <b/>
            <sz val="9"/>
            <rFont val="宋体"/>
            <charset val="134"/>
          </rPr>
          <t>aa:</t>
        </r>
        <r>
          <rPr>
            <sz val="9"/>
            <rFont val="宋体"/>
            <charset val="134"/>
          </rPr>
          <t xml:space="preserve">
如权属不一致，需补充文字说明</t>
        </r>
      </text>
    </comment>
    <comment ref="AX7" authorId="1">
      <text>
        <r>
          <rPr>
            <b/>
            <sz val="9"/>
            <rFont val="宋体"/>
            <charset val="134"/>
          </rPr>
          <t>aa:</t>
        </r>
        <r>
          <rPr>
            <sz val="9"/>
            <rFont val="宋体"/>
            <charset val="134"/>
          </rPr>
          <t xml:space="preserve">
目前完工进度的合理工期</t>
        </r>
      </text>
    </comment>
  </commentList>
</comments>
</file>

<file path=xl/comments14.xml><?xml version="1.0" encoding="utf-8"?>
<comments xmlns="http://schemas.openxmlformats.org/spreadsheetml/2006/main">
  <authors>
    <author>aa</author>
    <author>chenjie</author>
    <author>cyg</author>
  </authors>
  <commentList>
    <comment ref="AT7" authorId="0">
      <text>
        <r>
          <rPr>
            <b/>
            <sz val="9"/>
            <rFont val="宋体"/>
            <charset val="134"/>
          </rPr>
          <t>aa:</t>
        </r>
        <r>
          <rPr>
            <sz val="9"/>
            <rFont val="宋体"/>
            <charset val="134"/>
          </rPr>
          <t xml:space="preserve">
标注评估程序受限的处理方式</t>
        </r>
      </text>
    </comment>
    <comment ref="AU7" authorId="0">
      <text>
        <r>
          <rPr>
            <b/>
            <sz val="9"/>
            <rFont val="宋体"/>
            <charset val="134"/>
          </rPr>
          <t>aa:</t>
        </r>
        <r>
          <rPr>
            <sz val="9"/>
            <rFont val="宋体"/>
            <charset val="134"/>
          </rPr>
          <t xml:space="preserve">
如有其他方式，请用文字说明</t>
        </r>
      </text>
    </comment>
    <comment ref="AW7" authorId="0">
      <text>
        <r>
          <rPr>
            <b/>
            <sz val="9"/>
            <rFont val="宋体"/>
            <charset val="134"/>
          </rPr>
          <t>aa:</t>
        </r>
        <r>
          <rPr>
            <sz val="9"/>
            <rFont val="宋体"/>
            <charset val="134"/>
          </rPr>
          <t xml:space="preserve">
账实不符，需文字补充说明</t>
        </r>
      </text>
    </comment>
    <comment ref="AY7" authorId="0">
      <text>
        <r>
          <rPr>
            <b/>
            <sz val="9"/>
            <rFont val="宋体"/>
            <charset val="134"/>
          </rPr>
          <t>aa:</t>
        </r>
        <r>
          <rPr>
            <sz val="9"/>
            <rFont val="宋体"/>
            <charset val="134"/>
          </rPr>
          <t xml:space="preserve">
如权属不一致，需补充文字说明</t>
        </r>
      </text>
    </comment>
    <comment ref="BG7" authorId="0">
      <text>
        <r>
          <rPr>
            <b/>
            <sz val="9"/>
            <rFont val="宋体"/>
            <charset val="134"/>
          </rPr>
          <t>aa:</t>
        </r>
        <r>
          <rPr>
            <sz val="9"/>
            <rFont val="宋体"/>
            <charset val="134"/>
          </rPr>
          <t xml:space="preserve">
目前完工进度的合理工期</t>
        </r>
      </text>
    </comment>
    <comment ref="B8" authorId="1">
      <text>
        <r>
          <rPr>
            <b/>
            <sz val="9"/>
            <rFont val="宋体"/>
            <charset val="134"/>
          </rPr>
          <t>chenjie:</t>
        </r>
        <r>
          <rPr>
            <sz val="9"/>
            <rFont val="宋体"/>
            <charset val="134"/>
          </rPr>
          <t xml:space="preserve">
请按照工程项目整理填列本表，不应按照财务入账时间顺序填列。</t>
        </r>
      </text>
    </comment>
    <comment ref="C8" authorId="2">
      <text>
        <r>
          <rPr>
            <sz val="9"/>
            <rFont val="宋体"/>
            <charset val="134"/>
          </rPr>
          <t>仅对于实际已达到预转固状态，而且实际投用时间在半年以上的列出主要设备名称、规格、数量三列信息。</t>
        </r>
      </text>
    </comment>
    <comment ref="D8" authorId="2">
      <text>
        <r>
          <rPr>
            <sz val="9"/>
            <rFont val="宋体"/>
            <charset val="134"/>
          </rPr>
          <t>仅对于实际已达到预转固状态，而且实际投用时间在半年以上的列出主要设备名称、规格、数量三列信息。</t>
        </r>
      </text>
    </comment>
    <comment ref="E8" authorId="2">
      <text>
        <r>
          <rPr>
            <sz val="9"/>
            <rFont val="宋体"/>
            <charset val="134"/>
          </rPr>
          <t>仅对于实际已达到预转固状态，而且实际投用时间在半年以上的列出主要设备名称、规格、数量三列信息。</t>
        </r>
      </text>
    </comment>
    <comment ref="AF8" authorId="1">
      <text>
        <r>
          <rPr>
            <b/>
            <sz val="9"/>
            <rFont val="宋体"/>
            <charset val="134"/>
          </rPr>
          <t>chenjie:</t>
        </r>
        <r>
          <rPr>
            <sz val="9"/>
            <rFont val="宋体"/>
            <charset val="134"/>
          </rPr>
          <t xml:space="preserve">
处于非正常状态的在建工程项目应在备注栏标注在建工程的施工状况，如：“停建1年、季节性停建”等</t>
        </r>
      </text>
    </comment>
  </commentList>
</comments>
</file>

<file path=xl/comments15.xml><?xml version="1.0" encoding="utf-8"?>
<comments xmlns="http://schemas.openxmlformats.org/spreadsheetml/2006/main">
  <authors>
    <author>aa</author>
  </authors>
  <commentList>
    <comment ref="AH7" authorId="0">
      <text>
        <r>
          <rPr>
            <b/>
            <sz val="9"/>
            <rFont val="宋体"/>
            <charset val="134"/>
          </rPr>
          <t>aa:</t>
        </r>
        <r>
          <rPr>
            <sz val="9"/>
            <rFont val="宋体"/>
            <charset val="134"/>
          </rPr>
          <t xml:space="preserve">
标注评估程序受限的处理方式</t>
        </r>
      </text>
    </comment>
    <comment ref="AI7" authorId="0">
      <text>
        <r>
          <rPr>
            <b/>
            <sz val="9"/>
            <rFont val="宋体"/>
            <charset val="134"/>
          </rPr>
          <t>aa:</t>
        </r>
        <r>
          <rPr>
            <sz val="9"/>
            <rFont val="宋体"/>
            <charset val="134"/>
          </rPr>
          <t xml:space="preserve">
如有其他方式，请用文字说明</t>
        </r>
      </text>
    </comment>
    <comment ref="AK7" authorId="0">
      <text>
        <r>
          <rPr>
            <b/>
            <sz val="9"/>
            <rFont val="宋体"/>
            <charset val="134"/>
          </rPr>
          <t>aa:</t>
        </r>
        <r>
          <rPr>
            <sz val="9"/>
            <rFont val="宋体"/>
            <charset val="134"/>
          </rPr>
          <t xml:space="preserve">
账实不符，需文字补充说明</t>
        </r>
      </text>
    </comment>
    <comment ref="AM7" authorId="0">
      <text>
        <r>
          <rPr>
            <b/>
            <sz val="9"/>
            <rFont val="宋体"/>
            <charset val="134"/>
          </rPr>
          <t>aa:</t>
        </r>
        <r>
          <rPr>
            <sz val="9"/>
            <rFont val="宋体"/>
            <charset val="134"/>
          </rPr>
          <t xml:space="preserve">
如权属不一致，需补充文字说明</t>
        </r>
      </text>
    </comment>
  </commentList>
</comments>
</file>

<file path=xl/sharedStrings.xml><?xml version="1.0" encoding="utf-8"?>
<sst xmlns="http://schemas.openxmlformats.org/spreadsheetml/2006/main" count="2484" uniqueCount="870">
  <si>
    <t>资产评估申报表索引目录</t>
  </si>
  <si>
    <t>基本信息输入表</t>
  </si>
  <si>
    <t>填表说明（填表前请先阅读）</t>
  </si>
  <si>
    <t>企业基本情况表</t>
  </si>
  <si>
    <t>资产负债表</t>
  </si>
  <si>
    <t>汇总表</t>
  </si>
  <si>
    <t>分类汇总表</t>
  </si>
  <si>
    <t>流动资产</t>
  </si>
  <si>
    <t>货币资金</t>
  </si>
  <si>
    <t>现金</t>
  </si>
  <si>
    <t>流动负债</t>
  </si>
  <si>
    <t>短期借款</t>
  </si>
  <si>
    <t>银行存款</t>
  </si>
  <si>
    <t>交易性金融负债</t>
  </si>
  <si>
    <t>其他货币资金</t>
  </si>
  <si>
    <t>应付票据</t>
  </si>
  <si>
    <t>交易性金融资产</t>
  </si>
  <si>
    <t>股票投资</t>
  </si>
  <si>
    <t>应付账款</t>
  </si>
  <si>
    <t>债券投资</t>
  </si>
  <si>
    <t>预收款项</t>
  </si>
  <si>
    <t>基金投资</t>
  </si>
  <si>
    <t>职工薪酬</t>
  </si>
  <si>
    <t>应收票据</t>
  </si>
  <si>
    <t>应交税费</t>
  </si>
  <si>
    <t>应收账款</t>
  </si>
  <si>
    <t>应付利息</t>
  </si>
  <si>
    <t>预付款项</t>
  </si>
  <si>
    <t>应付股利（应付利润）</t>
  </si>
  <si>
    <t>应收利息</t>
  </si>
  <si>
    <t>其他应付款</t>
  </si>
  <si>
    <t>应收股利</t>
  </si>
  <si>
    <t>一年内到期的非流动负债</t>
  </si>
  <si>
    <t>其他应收款</t>
  </si>
  <si>
    <t>其他流动负债</t>
  </si>
  <si>
    <t>存货</t>
  </si>
  <si>
    <t>材料采购（在途物资）</t>
  </si>
  <si>
    <t>原材料</t>
  </si>
  <si>
    <t>在库周转材料</t>
  </si>
  <si>
    <t>非流动负债</t>
  </si>
  <si>
    <t>长期借款</t>
  </si>
  <si>
    <t>委托加工物资</t>
  </si>
  <si>
    <t>应付债券</t>
  </si>
  <si>
    <t>产成品（库存商品）</t>
  </si>
  <si>
    <t>长期应付款</t>
  </si>
  <si>
    <t>在产品（自制半成品）</t>
  </si>
  <si>
    <t>专项应付款</t>
  </si>
  <si>
    <t>发出商品</t>
  </si>
  <si>
    <t>预计负债</t>
  </si>
  <si>
    <t>在用周转材料</t>
  </si>
  <si>
    <t>递延所得税负债</t>
  </si>
  <si>
    <t>一年到期非流动资产</t>
  </si>
  <si>
    <t>其他非流动负债</t>
  </si>
  <si>
    <t>其他流动资产</t>
  </si>
  <si>
    <r>
      <rPr>
        <sz val="10"/>
        <rFont val="宋体"/>
        <charset val="134"/>
      </rPr>
      <t>长期投资</t>
    </r>
  </si>
  <si>
    <t>可供出售金融资产</t>
  </si>
  <si>
    <t>其他投资</t>
  </si>
  <si>
    <t>持有至到期投资</t>
  </si>
  <si>
    <t>长期应收款</t>
  </si>
  <si>
    <t>长期股权投资</t>
  </si>
  <si>
    <r>
      <rPr>
        <sz val="10"/>
        <rFont val="宋体"/>
        <charset val="134"/>
      </rPr>
      <t>投资性房地产</t>
    </r>
  </si>
  <si>
    <t>投资性房地产（成本计量）</t>
  </si>
  <si>
    <t>投资性房地产（公允计量）</t>
  </si>
  <si>
    <t>投资性地产（成本计量）</t>
  </si>
  <si>
    <t>投资性地产(公允计量）</t>
  </si>
  <si>
    <t>固定资产</t>
  </si>
  <si>
    <t>房屋建筑物</t>
  </si>
  <si>
    <t>构筑物及其他辅助设施</t>
  </si>
  <si>
    <t>管道及沟槽</t>
  </si>
  <si>
    <t>机器设备</t>
  </si>
  <si>
    <t>车辆</t>
  </si>
  <si>
    <t>电子设备</t>
  </si>
  <si>
    <t>土地</t>
  </si>
  <si>
    <t>在建工程</t>
  </si>
  <si>
    <t>在建工程-土建工程</t>
  </si>
  <si>
    <t>在建工程-设备安装工程</t>
  </si>
  <si>
    <t>工程物资</t>
  </si>
  <si>
    <t>固定资产清理</t>
  </si>
  <si>
    <t>生产性生物资产</t>
  </si>
  <si>
    <t>油气资产</t>
  </si>
  <si>
    <t>无形资产</t>
  </si>
  <si>
    <t>土地使用权</t>
  </si>
  <si>
    <t>无形-矿业权</t>
  </si>
  <si>
    <t>其他无形资产</t>
  </si>
  <si>
    <t>开发支出</t>
  </si>
  <si>
    <t>商誉</t>
  </si>
  <si>
    <r>
      <rPr>
        <sz val="10"/>
        <rFont val="宋体"/>
        <charset val="134"/>
      </rPr>
      <t>其他资产</t>
    </r>
  </si>
  <si>
    <t>长期待摊费用</t>
  </si>
  <si>
    <t>递延所得税资产</t>
  </si>
  <si>
    <t>其他非流动资产</t>
  </si>
  <si>
    <t>返回索引目录</t>
  </si>
  <si>
    <t>一、项目基本信息</t>
  </si>
  <si>
    <r>
      <rPr>
        <sz val="9"/>
        <rFont val="Arial Narrow"/>
        <charset val="134"/>
      </rPr>
      <t>1.</t>
    </r>
    <r>
      <rPr>
        <sz val="9"/>
        <rFont val="宋体"/>
        <charset val="134"/>
      </rPr>
      <t>企业名称（输入）：</t>
    </r>
  </si>
  <si>
    <t>产权持有单位</t>
  </si>
  <si>
    <t>山东烟草投资管理有限公司</t>
  </si>
  <si>
    <r>
      <rPr>
        <sz val="9"/>
        <rFont val="Arial Narrow"/>
        <charset val="134"/>
      </rPr>
      <t>2.</t>
    </r>
    <r>
      <rPr>
        <sz val="9"/>
        <rFont val="宋体"/>
        <charset val="134"/>
      </rPr>
      <t>评估基准日（选择）：</t>
    </r>
  </si>
  <si>
    <r>
      <rPr>
        <sz val="9"/>
        <rFont val="Arial Narrow"/>
        <charset val="134"/>
      </rPr>
      <t>3.</t>
    </r>
    <r>
      <rPr>
        <sz val="9"/>
        <rFont val="宋体"/>
        <charset val="134"/>
      </rPr>
      <t>填表人及填表日期：</t>
    </r>
  </si>
  <si>
    <t>选择</t>
  </si>
  <si>
    <t>科目</t>
  </si>
  <si>
    <t>填表人员姓名</t>
  </si>
  <si>
    <t>填表日期</t>
  </si>
  <si>
    <t>评估人员</t>
  </si>
  <si>
    <t>√</t>
  </si>
  <si>
    <t>流动资产（汇总）</t>
  </si>
  <si>
    <t>王若初</t>
  </si>
  <si>
    <t>王秀红</t>
  </si>
  <si>
    <t>货币资金（汇总）</t>
  </si>
  <si>
    <t>交易性金融资产（汇总）</t>
  </si>
  <si>
    <t>应收帐款</t>
  </si>
  <si>
    <t>预付账款</t>
  </si>
  <si>
    <t>存货（汇总）</t>
  </si>
  <si>
    <t>一年内到期的非流动资产</t>
  </si>
  <si>
    <t>非流动资产（汇总）</t>
  </si>
  <si>
    <t>可供出售金融资产（汇总）</t>
  </si>
  <si>
    <t>固定资产汇总</t>
  </si>
  <si>
    <t>在建工程（汇总）</t>
  </si>
  <si>
    <t>无形资产（汇总）</t>
  </si>
  <si>
    <t>流动负债（汇总）</t>
  </si>
  <si>
    <t>应付职工薪酬</t>
  </si>
  <si>
    <t>应付股利</t>
  </si>
  <si>
    <t>非流动负债（汇总）</t>
  </si>
  <si>
    <t xml:space="preserve">  </t>
  </si>
  <si>
    <t>被评估单位</t>
  </si>
  <si>
    <t>价格变化</t>
  </si>
  <si>
    <t>盘盈</t>
  </si>
  <si>
    <t>盘亏</t>
  </si>
  <si>
    <t>报废</t>
  </si>
  <si>
    <t>损毁</t>
  </si>
  <si>
    <t>账面值不准确</t>
  </si>
  <si>
    <t>经济寿命年限和折旧年限不一致</t>
  </si>
  <si>
    <t xml:space="preserve"> </t>
  </si>
  <si>
    <t>账实相符</t>
  </si>
  <si>
    <t>账实不符</t>
  </si>
  <si>
    <t>权属完善</t>
  </si>
  <si>
    <t>无权属证明</t>
  </si>
  <si>
    <t>权属证明有瑕疵</t>
  </si>
  <si>
    <t>其他</t>
  </si>
  <si>
    <t>查询结果</t>
  </si>
  <si>
    <t>询价结果</t>
  </si>
  <si>
    <t>核实后账面值</t>
  </si>
  <si>
    <t>定额</t>
  </si>
  <si>
    <t>政府文件</t>
  </si>
  <si>
    <t>造价指标</t>
  </si>
  <si>
    <t>账面值系数调整</t>
  </si>
  <si>
    <t>单价调整</t>
  </si>
  <si>
    <t>不适用</t>
  </si>
  <si>
    <t>成本法</t>
  </si>
  <si>
    <t>收益法</t>
  </si>
  <si>
    <t>市场法</t>
  </si>
  <si>
    <t>市场询价</t>
  </si>
  <si>
    <t>合同价格</t>
  </si>
  <si>
    <t>账面系数调整</t>
  </si>
  <si>
    <t>正常</t>
  </si>
  <si>
    <t>失效</t>
  </si>
  <si>
    <t>变质</t>
  </si>
  <si>
    <t>残损</t>
  </si>
  <si>
    <t>无用</t>
  </si>
  <si>
    <t>待报废</t>
  </si>
  <si>
    <t>闲置</t>
  </si>
  <si>
    <t>企业填写以下内容:</t>
  </si>
  <si>
    <t>被评估单位名称:</t>
  </si>
  <si>
    <t>中文</t>
  </si>
  <si>
    <t>安徽圣奥化学科技有限公司</t>
  </si>
  <si>
    <t>法定代表人</t>
  </si>
  <si>
    <t>李世伍</t>
  </si>
  <si>
    <t>移动电话</t>
  </si>
  <si>
    <t>英文</t>
  </si>
  <si>
    <t>财务负责人</t>
  </si>
  <si>
    <t>许建超</t>
  </si>
  <si>
    <t>固定电话</t>
  </si>
  <si>
    <t>法定地址</t>
  </si>
  <si>
    <t>安徽省铜陵市翠湖六路1111号</t>
  </si>
  <si>
    <t>邮政编码</t>
  </si>
  <si>
    <t>手机</t>
  </si>
  <si>
    <t>办公地址</t>
  </si>
  <si>
    <t>主要填表人</t>
  </si>
  <si>
    <t>王淑凤</t>
  </si>
  <si>
    <t>联系人办公电话</t>
  </si>
  <si>
    <t>传真</t>
  </si>
  <si>
    <t>E-mail</t>
  </si>
  <si>
    <t>经营范围</t>
  </si>
  <si>
    <t>化工产品（危险化学品仅限4-氨基二苯胺）生产、销售；矿产品（除前置许可）、土特产品、五金交电、建材、机械设备批零兼营，经营本企业生产所需的原辅材料、仪器仪表、机械设备、零配件及技术的进出口业务（国家限定公司经营和国家禁止进出口的商品及技术除外），经营进产加工和“三业一补”业务。（依法须经批准的项目，经相关部门批准后方可开展经营活动）</t>
  </si>
  <si>
    <t>成立日期</t>
  </si>
  <si>
    <t>经营期限</t>
  </si>
  <si>
    <t>1996年12月18日至2046年12月17日</t>
  </si>
  <si>
    <t>企业股东名称</t>
  </si>
  <si>
    <t>注册资本</t>
  </si>
  <si>
    <t>实收资本</t>
  </si>
  <si>
    <t>金额（万元）</t>
  </si>
  <si>
    <t>出资比例%</t>
  </si>
  <si>
    <t>合计</t>
  </si>
  <si>
    <t>下属长期投资单位（或异地分支机构）名称</t>
  </si>
  <si>
    <t>地址</t>
  </si>
  <si>
    <t>注册资金%</t>
  </si>
  <si>
    <t>持股比例%</t>
  </si>
  <si>
    <t>核算方式</t>
  </si>
  <si>
    <r>
      <rPr>
        <sz val="20"/>
        <rFont val="黑体"/>
        <charset val="134"/>
      </rPr>
      <t>资产评估结果汇总表</t>
    </r>
  </si>
  <si>
    <r>
      <rPr>
        <sz val="11"/>
        <rFont val="宋体"/>
        <charset val="134"/>
      </rPr>
      <t>表</t>
    </r>
    <r>
      <rPr>
        <sz val="11"/>
        <rFont val="Times New Roman"/>
        <charset val="134"/>
      </rPr>
      <t>1</t>
    </r>
  </si>
  <si>
    <r>
      <rPr>
        <sz val="11"/>
        <rFont val="宋体"/>
        <charset val="134"/>
      </rPr>
      <t>金额单位：人民币万元</t>
    </r>
  </si>
  <si>
    <r>
      <rPr>
        <sz val="10"/>
        <color indexed="8"/>
        <rFont val="宋体"/>
        <charset val="134"/>
      </rPr>
      <t>项</t>
    </r>
    <r>
      <rPr>
        <sz val="10"/>
        <color indexed="8"/>
        <rFont val="Times New Roman"/>
        <charset val="134"/>
      </rPr>
      <t xml:space="preserve">            </t>
    </r>
    <r>
      <rPr>
        <sz val="10"/>
        <color indexed="8"/>
        <rFont val="宋体"/>
        <charset val="134"/>
      </rPr>
      <t>目</t>
    </r>
  </si>
  <si>
    <r>
      <rPr>
        <sz val="10"/>
        <color indexed="8"/>
        <rFont val="宋体"/>
        <charset val="134"/>
      </rPr>
      <t>审计前账面价值</t>
    </r>
  </si>
  <si>
    <r>
      <rPr>
        <sz val="10"/>
        <color indexed="8"/>
        <rFont val="宋体"/>
        <charset val="134"/>
      </rPr>
      <t>审计调整</t>
    </r>
  </si>
  <si>
    <r>
      <rPr>
        <sz val="10"/>
        <rFont val="宋体"/>
        <charset val="134"/>
      </rPr>
      <t>账面价值</t>
    </r>
  </si>
  <si>
    <t>评估价值</t>
  </si>
  <si>
    <r>
      <rPr>
        <sz val="10"/>
        <rFont val="宋体"/>
        <charset val="134"/>
      </rPr>
      <t>增减值</t>
    </r>
  </si>
  <si>
    <r>
      <rPr>
        <sz val="10"/>
        <rFont val="宋体"/>
        <charset val="134"/>
      </rPr>
      <t>增值率</t>
    </r>
    <r>
      <rPr>
        <sz val="10"/>
        <rFont val="Times New Roman"/>
        <charset val="134"/>
      </rPr>
      <t>%</t>
    </r>
  </si>
  <si>
    <t>A</t>
  </si>
  <si>
    <t>B</t>
  </si>
  <si>
    <t>C=B-A</t>
  </si>
  <si>
    <t>D=C/A×100%</t>
  </si>
  <si>
    <r>
      <rPr>
        <sz val="10"/>
        <rFont val="宋体"/>
        <charset val="134"/>
      </rPr>
      <t>流动资产</t>
    </r>
  </si>
  <si>
    <r>
      <rPr>
        <sz val="10"/>
        <rFont val="宋体"/>
        <charset val="134"/>
      </rPr>
      <t>非流动资产</t>
    </r>
  </si>
  <si>
    <r>
      <rPr>
        <sz val="10"/>
        <rFont val="宋体"/>
        <charset val="134"/>
      </rPr>
      <t>其中：长期股权投资</t>
    </r>
  </si>
  <si>
    <r>
      <rPr>
        <sz val="10"/>
        <rFont val="Times New Roman"/>
        <charset val="134"/>
      </rPr>
      <t xml:space="preserve">      </t>
    </r>
    <r>
      <rPr>
        <sz val="10"/>
        <rFont val="宋体"/>
        <charset val="134"/>
      </rPr>
      <t>投资性房地产</t>
    </r>
  </si>
  <si>
    <r>
      <rPr>
        <sz val="10"/>
        <rFont val="Times New Roman"/>
        <charset val="134"/>
      </rPr>
      <t xml:space="preserve">      </t>
    </r>
    <r>
      <rPr>
        <sz val="10"/>
        <rFont val="宋体"/>
        <charset val="134"/>
      </rPr>
      <t>固定资产</t>
    </r>
  </si>
  <si>
    <r>
      <rPr>
        <sz val="10"/>
        <rFont val="Times New Roman"/>
        <charset val="134"/>
      </rPr>
      <t xml:space="preserve">      </t>
    </r>
    <r>
      <rPr>
        <sz val="10"/>
        <rFont val="宋体"/>
        <charset val="134"/>
      </rPr>
      <t>在建工程</t>
    </r>
  </si>
  <si>
    <r>
      <rPr>
        <sz val="10"/>
        <rFont val="Times New Roman"/>
        <charset val="134"/>
      </rPr>
      <t xml:space="preserve">      </t>
    </r>
    <r>
      <rPr>
        <sz val="10"/>
        <rFont val="宋体"/>
        <charset val="134"/>
      </rPr>
      <t>油气资产</t>
    </r>
  </si>
  <si>
    <r>
      <rPr>
        <sz val="10"/>
        <rFont val="Times New Roman"/>
        <charset val="134"/>
      </rPr>
      <t xml:space="preserve">      </t>
    </r>
    <r>
      <rPr>
        <sz val="10"/>
        <rFont val="宋体"/>
        <charset val="134"/>
      </rPr>
      <t>无形资产</t>
    </r>
  </si>
  <si>
    <r>
      <rPr>
        <sz val="10"/>
        <rFont val="Times New Roman"/>
        <charset val="134"/>
      </rPr>
      <t xml:space="preserve">      </t>
    </r>
    <r>
      <rPr>
        <sz val="10"/>
        <rFont val="宋体"/>
        <charset val="134"/>
      </rPr>
      <t>其中：土地使用权</t>
    </r>
  </si>
  <si>
    <r>
      <rPr>
        <sz val="10"/>
        <rFont val="Times New Roman"/>
        <charset val="134"/>
      </rPr>
      <t xml:space="preserve">      </t>
    </r>
    <r>
      <rPr>
        <sz val="10"/>
        <rFont val="宋体"/>
        <charset val="134"/>
      </rPr>
      <t>其他非流动资产</t>
    </r>
  </si>
  <si>
    <r>
      <rPr>
        <b/>
        <sz val="10"/>
        <rFont val="宋体"/>
        <charset val="134"/>
      </rPr>
      <t>资产总计</t>
    </r>
  </si>
  <si>
    <r>
      <rPr>
        <sz val="10"/>
        <rFont val="宋体"/>
        <charset val="134"/>
      </rPr>
      <t>流动负债</t>
    </r>
  </si>
  <si>
    <r>
      <rPr>
        <sz val="10"/>
        <rFont val="宋体"/>
        <charset val="134"/>
      </rPr>
      <t>非流动负债</t>
    </r>
  </si>
  <si>
    <r>
      <rPr>
        <b/>
        <sz val="10"/>
        <rFont val="宋体"/>
        <charset val="134"/>
      </rPr>
      <t>负债总计</t>
    </r>
  </si>
  <si>
    <r>
      <rPr>
        <b/>
        <sz val="10"/>
        <rFont val="宋体"/>
        <charset val="134"/>
      </rPr>
      <t>净资产</t>
    </r>
  </si>
  <si>
    <r>
      <rPr>
        <sz val="18"/>
        <rFont val="黑体"/>
        <charset val="134"/>
      </rPr>
      <t>资产评估结果分类汇总表</t>
    </r>
  </si>
  <si>
    <r>
      <rPr>
        <sz val="10"/>
        <rFont val="宋体"/>
        <charset val="134"/>
      </rPr>
      <t>表</t>
    </r>
    <r>
      <rPr>
        <sz val="10"/>
        <rFont val="Times New Roman"/>
        <charset val="134"/>
      </rPr>
      <t>2</t>
    </r>
  </si>
  <si>
    <r>
      <rPr>
        <sz val="10"/>
        <rFont val="宋体"/>
        <charset val="134"/>
      </rPr>
      <t>金额单位：人民币元</t>
    </r>
  </si>
  <si>
    <r>
      <rPr>
        <sz val="10"/>
        <rFont val="宋体"/>
        <charset val="134"/>
      </rPr>
      <t>序号</t>
    </r>
  </si>
  <si>
    <r>
      <rPr>
        <sz val="10"/>
        <color indexed="8"/>
        <rFont val="宋体"/>
        <charset val="134"/>
      </rPr>
      <t>科目名称</t>
    </r>
  </si>
  <si>
    <r>
      <rPr>
        <sz val="10"/>
        <rFont val="宋体"/>
        <charset val="134"/>
      </rPr>
      <t>基准日资产负债表科目余额</t>
    </r>
  </si>
  <si>
    <r>
      <rPr>
        <sz val="10"/>
        <rFont val="宋体"/>
        <charset val="134"/>
      </rPr>
      <t>校核列</t>
    </r>
  </si>
  <si>
    <r>
      <rPr>
        <b/>
        <sz val="10"/>
        <color indexed="8"/>
        <rFont val="宋体"/>
        <charset val="134"/>
      </rPr>
      <t>一、流动资产合计</t>
    </r>
  </si>
  <si>
    <r>
      <rPr>
        <sz val="10"/>
        <color indexed="8"/>
        <rFont val="宋体"/>
        <charset val="134"/>
      </rPr>
      <t>货币资金</t>
    </r>
  </si>
  <si>
    <r>
      <rPr>
        <sz val="10"/>
        <color indexed="8"/>
        <rFont val="宋体"/>
        <charset val="134"/>
      </rPr>
      <t>交易性金融资产</t>
    </r>
  </si>
  <si>
    <r>
      <rPr>
        <sz val="10"/>
        <color indexed="8"/>
        <rFont val="宋体"/>
        <charset val="134"/>
      </rPr>
      <t>应收票据</t>
    </r>
  </si>
  <si>
    <r>
      <rPr>
        <sz val="10"/>
        <color indexed="8"/>
        <rFont val="宋体"/>
        <charset val="134"/>
      </rPr>
      <t>应收账款合计</t>
    </r>
  </si>
  <si>
    <r>
      <rPr>
        <sz val="10"/>
        <color indexed="8"/>
        <rFont val="Arial Narrow"/>
        <charset val="134"/>
      </rPr>
      <t xml:space="preserve">   </t>
    </r>
    <r>
      <rPr>
        <sz val="10"/>
        <color indexed="8"/>
        <rFont val="宋体"/>
        <charset val="134"/>
      </rPr>
      <t>减：坏帐准备</t>
    </r>
  </si>
  <si>
    <r>
      <rPr>
        <sz val="10"/>
        <color indexed="8"/>
        <rFont val="宋体"/>
        <charset val="134"/>
      </rPr>
      <t>应收帐款净额</t>
    </r>
  </si>
  <si>
    <r>
      <rPr>
        <sz val="10"/>
        <color indexed="8"/>
        <rFont val="Times New Roman"/>
        <charset val="134"/>
      </rPr>
      <t>预付款项</t>
    </r>
  </si>
  <si>
    <r>
      <rPr>
        <sz val="10"/>
        <color indexed="8"/>
        <rFont val="宋体"/>
        <charset val="134"/>
      </rPr>
      <t>应收利息</t>
    </r>
  </si>
  <si>
    <r>
      <rPr>
        <sz val="10"/>
        <color indexed="8"/>
        <rFont val="宋体"/>
        <charset val="134"/>
      </rPr>
      <t>应收股利</t>
    </r>
  </si>
  <si>
    <r>
      <rPr>
        <sz val="10"/>
        <color indexed="8"/>
        <rFont val="宋体"/>
        <charset val="134"/>
      </rPr>
      <t>其他应收款合计</t>
    </r>
  </si>
  <si>
    <r>
      <rPr>
        <sz val="10"/>
        <color indexed="8"/>
        <rFont val="宋体"/>
        <charset val="134"/>
      </rPr>
      <t>其他应收款净额</t>
    </r>
  </si>
  <si>
    <r>
      <rPr>
        <sz val="10"/>
        <color indexed="8"/>
        <rFont val="宋体"/>
        <charset val="134"/>
      </rPr>
      <t>存货合计</t>
    </r>
  </si>
  <si>
    <r>
      <rPr>
        <sz val="10"/>
        <color indexed="8"/>
        <rFont val="Arial Narrow"/>
        <charset val="134"/>
      </rPr>
      <t xml:space="preserve">   </t>
    </r>
    <r>
      <rPr>
        <sz val="10"/>
        <color indexed="8"/>
        <rFont val="宋体"/>
        <charset val="134"/>
      </rPr>
      <t>减：存货跌价准备</t>
    </r>
  </si>
  <si>
    <r>
      <rPr>
        <sz val="10"/>
        <color indexed="8"/>
        <rFont val="宋体"/>
        <charset val="134"/>
      </rPr>
      <t>存货净额</t>
    </r>
  </si>
  <si>
    <r>
      <rPr>
        <sz val="10"/>
        <color indexed="8"/>
        <rFont val="宋体"/>
        <charset val="134"/>
      </rPr>
      <t>一年内到期的非流动资产</t>
    </r>
  </si>
  <si>
    <r>
      <rPr>
        <sz val="10"/>
        <color indexed="8"/>
        <rFont val="宋体"/>
        <charset val="134"/>
      </rPr>
      <t>其他流动资产</t>
    </r>
  </si>
  <si>
    <r>
      <rPr>
        <b/>
        <sz val="10"/>
        <color indexed="8"/>
        <rFont val="宋体"/>
        <charset val="134"/>
      </rPr>
      <t>二、非流动资产合计</t>
    </r>
  </si>
  <si>
    <r>
      <rPr>
        <sz val="10"/>
        <color indexed="8"/>
        <rFont val="宋体"/>
        <charset val="134"/>
      </rPr>
      <t>可供出售金融资产</t>
    </r>
  </si>
  <si>
    <r>
      <rPr>
        <sz val="10"/>
        <color indexed="8"/>
        <rFont val="宋体"/>
        <charset val="134"/>
      </rPr>
      <t>持有至到期投资合计</t>
    </r>
  </si>
  <si>
    <r>
      <rPr>
        <sz val="10"/>
        <color indexed="8"/>
        <rFont val="宋体"/>
        <charset val="134"/>
      </rPr>
      <t>减：持有至到期投资减值准备</t>
    </r>
  </si>
  <si>
    <r>
      <rPr>
        <sz val="10"/>
        <color indexed="8"/>
        <rFont val="宋体"/>
        <charset val="134"/>
      </rPr>
      <t>持有至到期投资净额</t>
    </r>
  </si>
  <si>
    <r>
      <rPr>
        <sz val="10"/>
        <color indexed="8"/>
        <rFont val="宋体"/>
        <charset val="134"/>
      </rPr>
      <t>长期应收款</t>
    </r>
  </si>
  <si>
    <r>
      <rPr>
        <sz val="10"/>
        <color indexed="8"/>
        <rFont val="宋体"/>
        <charset val="134"/>
      </rPr>
      <t>长期股权投资合计</t>
    </r>
  </si>
  <si>
    <r>
      <rPr>
        <sz val="10"/>
        <color indexed="8"/>
        <rFont val="Arial Narrow"/>
        <charset val="134"/>
      </rPr>
      <t xml:space="preserve">  </t>
    </r>
    <r>
      <rPr>
        <sz val="10"/>
        <color indexed="8"/>
        <rFont val="宋体"/>
        <charset val="134"/>
      </rPr>
      <t>减：长期股权投资减值准备</t>
    </r>
  </si>
  <si>
    <r>
      <rPr>
        <sz val="10"/>
        <color indexed="8"/>
        <rFont val="宋体"/>
        <charset val="134"/>
      </rPr>
      <t>长期股权投资净额</t>
    </r>
  </si>
  <si>
    <r>
      <rPr>
        <sz val="10"/>
        <color indexed="8"/>
        <rFont val="宋体"/>
        <charset val="134"/>
      </rPr>
      <t>投资性房地产合计</t>
    </r>
  </si>
  <si>
    <r>
      <rPr>
        <sz val="10"/>
        <color indexed="8"/>
        <rFont val="Arial Narrow"/>
        <charset val="134"/>
      </rPr>
      <t xml:space="preserve">  </t>
    </r>
    <r>
      <rPr>
        <sz val="10"/>
        <color indexed="8"/>
        <rFont val="宋体"/>
        <charset val="134"/>
      </rPr>
      <t>减：投资性房地产减值准备</t>
    </r>
  </si>
  <si>
    <r>
      <rPr>
        <sz val="10"/>
        <color indexed="8"/>
        <rFont val="宋体"/>
        <charset val="134"/>
      </rPr>
      <t>投资性房地产净额</t>
    </r>
  </si>
  <si>
    <r>
      <rPr>
        <sz val="10"/>
        <color indexed="8"/>
        <rFont val="宋体"/>
        <charset val="134"/>
      </rPr>
      <t>固定资产原值</t>
    </r>
  </si>
  <si>
    <r>
      <rPr>
        <sz val="10"/>
        <color indexed="8"/>
        <rFont val="宋体"/>
        <charset val="134"/>
      </rPr>
      <t>其中：建筑物类</t>
    </r>
  </si>
  <si>
    <r>
      <rPr>
        <sz val="10"/>
        <color indexed="8"/>
        <rFont val="宋体"/>
        <charset val="134"/>
      </rPr>
      <t>设</t>
    </r>
    <r>
      <rPr>
        <sz val="10"/>
        <color indexed="8"/>
        <rFont val="Arial Narrow"/>
        <charset val="134"/>
      </rPr>
      <t xml:space="preserve"> </t>
    </r>
    <r>
      <rPr>
        <sz val="10"/>
        <color indexed="8"/>
        <rFont val="宋体"/>
        <charset val="134"/>
      </rPr>
      <t>备</t>
    </r>
    <r>
      <rPr>
        <sz val="10"/>
        <color indexed="8"/>
        <rFont val="Arial Narrow"/>
        <charset val="134"/>
      </rPr>
      <t xml:space="preserve"> </t>
    </r>
    <r>
      <rPr>
        <sz val="10"/>
        <color indexed="8"/>
        <rFont val="宋体"/>
        <charset val="134"/>
      </rPr>
      <t>类</t>
    </r>
  </si>
  <si>
    <r>
      <rPr>
        <sz val="10"/>
        <color indexed="8"/>
        <rFont val="宋体"/>
        <charset val="134"/>
      </rPr>
      <t>土</t>
    </r>
    <r>
      <rPr>
        <sz val="10"/>
        <color indexed="8"/>
        <rFont val="Arial Narrow"/>
        <charset val="134"/>
      </rPr>
      <t xml:space="preserve"> </t>
    </r>
    <r>
      <rPr>
        <sz val="10"/>
        <color indexed="8"/>
        <rFont val="宋体"/>
        <charset val="134"/>
      </rPr>
      <t>地</t>
    </r>
    <r>
      <rPr>
        <sz val="10"/>
        <color indexed="8"/>
        <rFont val="Arial Narrow"/>
        <charset val="134"/>
      </rPr>
      <t xml:space="preserve"> </t>
    </r>
    <r>
      <rPr>
        <sz val="10"/>
        <color indexed="8"/>
        <rFont val="宋体"/>
        <charset val="134"/>
      </rPr>
      <t>类</t>
    </r>
  </si>
  <si>
    <r>
      <rPr>
        <sz val="10"/>
        <color indexed="8"/>
        <rFont val="宋体"/>
        <charset val="134"/>
      </rPr>
      <t>减：累计折旧</t>
    </r>
  </si>
  <si>
    <r>
      <rPr>
        <sz val="10"/>
        <color indexed="8"/>
        <rFont val="宋体"/>
        <charset val="134"/>
      </rPr>
      <t>固定资产净值</t>
    </r>
  </si>
  <si>
    <r>
      <rPr>
        <sz val="10"/>
        <color indexed="8"/>
        <rFont val="宋体"/>
        <charset val="134"/>
      </rPr>
      <t>减：固定资产减值准备</t>
    </r>
  </si>
  <si>
    <r>
      <rPr>
        <sz val="10"/>
        <color indexed="8"/>
        <rFont val="宋体"/>
        <charset val="134"/>
      </rPr>
      <t>固定资产净额</t>
    </r>
  </si>
  <si>
    <r>
      <rPr>
        <sz val="10"/>
        <color indexed="8"/>
        <rFont val="宋体"/>
        <charset val="134"/>
      </rPr>
      <t>在建工程</t>
    </r>
  </si>
  <si>
    <r>
      <rPr>
        <sz val="10"/>
        <color indexed="8"/>
        <rFont val="宋体"/>
        <charset val="134"/>
      </rPr>
      <t>工程物资</t>
    </r>
  </si>
  <si>
    <r>
      <rPr>
        <sz val="10"/>
        <color indexed="8"/>
        <rFont val="宋体"/>
        <charset val="134"/>
      </rPr>
      <t>固定资产清理</t>
    </r>
  </si>
  <si>
    <r>
      <rPr>
        <sz val="10"/>
        <color indexed="8"/>
        <rFont val="宋体"/>
        <charset val="134"/>
      </rPr>
      <t>生产性生物资产</t>
    </r>
  </si>
  <si>
    <r>
      <rPr>
        <sz val="10"/>
        <color indexed="8"/>
        <rFont val="宋体"/>
        <charset val="134"/>
      </rPr>
      <t>油气资产合计</t>
    </r>
  </si>
  <si>
    <r>
      <rPr>
        <sz val="10"/>
        <color indexed="8"/>
        <rFont val="Arial Narrow"/>
        <charset val="134"/>
      </rPr>
      <t xml:space="preserve">  </t>
    </r>
    <r>
      <rPr>
        <sz val="10"/>
        <color indexed="8"/>
        <rFont val="宋体"/>
        <charset val="134"/>
      </rPr>
      <t>减：油气资产减值准备</t>
    </r>
  </si>
  <si>
    <r>
      <rPr>
        <sz val="10"/>
        <color indexed="8"/>
        <rFont val="宋体"/>
        <charset val="134"/>
      </rPr>
      <t>油气资产净额</t>
    </r>
  </si>
  <si>
    <r>
      <rPr>
        <sz val="10"/>
        <color indexed="8"/>
        <rFont val="宋体"/>
        <charset val="134"/>
      </rPr>
      <t>无形资产合计</t>
    </r>
  </si>
  <si>
    <r>
      <rPr>
        <sz val="10"/>
        <color indexed="8"/>
        <rFont val="宋体"/>
        <charset val="134"/>
      </rPr>
      <t>其中：土地使用权</t>
    </r>
  </si>
  <si>
    <r>
      <rPr>
        <sz val="10"/>
        <color indexed="8"/>
        <rFont val="Arial Narrow"/>
        <charset val="134"/>
      </rPr>
      <t xml:space="preserve">  </t>
    </r>
    <r>
      <rPr>
        <sz val="10"/>
        <color indexed="8"/>
        <rFont val="宋体"/>
        <charset val="134"/>
      </rPr>
      <t>减：无形资产减值准备</t>
    </r>
  </si>
  <si>
    <r>
      <rPr>
        <sz val="10"/>
        <color indexed="8"/>
        <rFont val="宋体"/>
        <charset val="134"/>
      </rPr>
      <t>无形资产净额</t>
    </r>
  </si>
  <si>
    <r>
      <rPr>
        <sz val="10"/>
        <color indexed="8"/>
        <rFont val="宋体"/>
        <charset val="134"/>
      </rPr>
      <t>开发支出</t>
    </r>
  </si>
  <si>
    <r>
      <rPr>
        <sz val="10"/>
        <color indexed="8"/>
        <rFont val="宋体"/>
        <charset val="134"/>
      </rPr>
      <t>商誉</t>
    </r>
  </si>
  <si>
    <r>
      <rPr>
        <sz val="10"/>
        <color indexed="8"/>
        <rFont val="宋体"/>
        <charset val="134"/>
      </rPr>
      <t>长期待摊费用</t>
    </r>
  </si>
  <si>
    <r>
      <rPr>
        <sz val="10"/>
        <color indexed="8"/>
        <rFont val="宋体"/>
        <charset val="134"/>
      </rPr>
      <t>递延所得税资产</t>
    </r>
  </si>
  <si>
    <r>
      <rPr>
        <sz val="10"/>
        <color indexed="8"/>
        <rFont val="宋体"/>
        <charset val="134"/>
      </rPr>
      <t>其他非流动资产</t>
    </r>
  </si>
  <si>
    <r>
      <rPr>
        <b/>
        <sz val="10"/>
        <color indexed="8"/>
        <rFont val="宋体"/>
        <charset val="134"/>
      </rPr>
      <t>三、资产总计</t>
    </r>
  </si>
  <si>
    <r>
      <rPr>
        <b/>
        <sz val="10"/>
        <color indexed="8"/>
        <rFont val="宋体"/>
        <charset val="134"/>
      </rPr>
      <t>四、流动负债合计</t>
    </r>
  </si>
  <si>
    <r>
      <rPr>
        <sz val="10"/>
        <color indexed="8"/>
        <rFont val="宋体"/>
        <charset val="134"/>
      </rPr>
      <t>短期借款</t>
    </r>
  </si>
  <si>
    <r>
      <rPr>
        <sz val="10"/>
        <color indexed="8"/>
        <rFont val="宋体"/>
        <charset val="134"/>
      </rPr>
      <t>交易性金融负债</t>
    </r>
  </si>
  <si>
    <r>
      <rPr>
        <sz val="10"/>
        <color indexed="8"/>
        <rFont val="宋体"/>
        <charset val="134"/>
      </rPr>
      <t>应付票据</t>
    </r>
  </si>
  <si>
    <r>
      <rPr>
        <sz val="10"/>
        <color indexed="8"/>
        <rFont val="宋体"/>
        <charset val="134"/>
      </rPr>
      <t>应付账款</t>
    </r>
  </si>
  <si>
    <r>
      <rPr>
        <sz val="10"/>
        <color indexed="8"/>
        <rFont val="宋体"/>
        <charset val="134"/>
      </rPr>
      <t>预收款项</t>
    </r>
  </si>
  <si>
    <r>
      <rPr>
        <sz val="10"/>
        <color indexed="8"/>
        <rFont val="宋体"/>
        <charset val="134"/>
      </rPr>
      <t>应付职工薪酬</t>
    </r>
  </si>
  <si>
    <r>
      <rPr>
        <sz val="10"/>
        <color indexed="8"/>
        <rFont val="宋体"/>
        <charset val="134"/>
      </rPr>
      <t>应交税费</t>
    </r>
  </si>
  <si>
    <r>
      <rPr>
        <sz val="10"/>
        <color indexed="8"/>
        <rFont val="宋体"/>
        <charset val="134"/>
      </rPr>
      <t>应付利息</t>
    </r>
  </si>
  <si>
    <r>
      <rPr>
        <sz val="10"/>
        <color indexed="8"/>
        <rFont val="宋体"/>
        <charset val="134"/>
      </rPr>
      <t>应付股利</t>
    </r>
  </si>
  <si>
    <r>
      <rPr>
        <sz val="10"/>
        <color indexed="8"/>
        <rFont val="宋体"/>
        <charset val="134"/>
      </rPr>
      <t>其他应付款</t>
    </r>
  </si>
  <si>
    <r>
      <rPr>
        <sz val="10"/>
        <color indexed="8"/>
        <rFont val="宋体"/>
        <charset val="134"/>
      </rPr>
      <t>一年内到期的非流动负债</t>
    </r>
  </si>
  <si>
    <r>
      <rPr>
        <sz val="10"/>
        <color indexed="8"/>
        <rFont val="宋体"/>
        <charset val="134"/>
      </rPr>
      <t>其他流动负债</t>
    </r>
  </si>
  <si>
    <r>
      <rPr>
        <b/>
        <sz val="10"/>
        <color indexed="8"/>
        <rFont val="宋体"/>
        <charset val="134"/>
      </rPr>
      <t>五、非流动负债合计</t>
    </r>
  </si>
  <si>
    <r>
      <rPr>
        <sz val="10"/>
        <color indexed="8"/>
        <rFont val="宋体"/>
        <charset val="134"/>
      </rPr>
      <t>长期借款</t>
    </r>
  </si>
  <si>
    <r>
      <rPr>
        <sz val="10"/>
        <color indexed="8"/>
        <rFont val="宋体"/>
        <charset val="134"/>
      </rPr>
      <t>应付债券</t>
    </r>
  </si>
  <si>
    <r>
      <rPr>
        <sz val="10"/>
        <color indexed="8"/>
        <rFont val="宋体"/>
        <charset val="134"/>
      </rPr>
      <t>长期应付款</t>
    </r>
  </si>
  <si>
    <r>
      <rPr>
        <sz val="10"/>
        <color indexed="8"/>
        <rFont val="宋体"/>
        <charset val="134"/>
      </rPr>
      <t>专项应付款</t>
    </r>
  </si>
  <si>
    <r>
      <rPr>
        <sz val="10"/>
        <color indexed="8"/>
        <rFont val="宋体"/>
        <charset val="134"/>
      </rPr>
      <t>预计负债</t>
    </r>
  </si>
  <si>
    <r>
      <rPr>
        <sz val="10"/>
        <color indexed="8"/>
        <rFont val="宋体"/>
        <charset val="134"/>
      </rPr>
      <t>递延所得税负债</t>
    </r>
  </si>
  <si>
    <r>
      <rPr>
        <sz val="10"/>
        <color indexed="8"/>
        <rFont val="宋体"/>
        <charset val="134"/>
      </rPr>
      <t>其他非流动负债</t>
    </r>
  </si>
  <si>
    <r>
      <rPr>
        <b/>
        <sz val="10"/>
        <color indexed="8"/>
        <rFont val="宋体"/>
        <charset val="134"/>
      </rPr>
      <t>六、负债总计</t>
    </r>
  </si>
  <si>
    <r>
      <rPr>
        <b/>
        <sz val="10"/>
        <color indexed="8"/>
        <rFont val="宋体"/>
        <charset val="134"/>
      </rPr>
      <t>七、净资产（所有者权益）</t>
    </r>
  </si>
  <si>
    <r>
      <rPr>
        <sz val="10"/>
        <rFont val="宋体"/>
        <charset val="134"/>
      </rPr>
      <t>评估机构：北京中企华资产评估有限责任公司</t>
    </r>
  </si>
  <si>
    <t>打印边界</t>
  </si>
  <si>
    <r>
      <rPr>
        <b/>
        <sz val="10"/>
        <color indexed="12"/>
        <rFont val="宋体"/>
        <charset val="134"/>
      </rPr>
      <t>返回索引目录</t>
    </r>
  </si>
  <si>
    <t>流动资产评估汇总表</t>
  </si>
  <si>
    <r>
      <rPr>
        <sz val="10"/>
        <rFont val="宋体"/>
        <charset val="134"/>
      </rPr>
      <t>表</t>
    </r>
    <r>
      <rPr>
        <sz val="10"/>
        <rFont val="Times New Roman"/>
        <charset val="134"/>
      </rPr>
      <t>3</t>
    </r>
  </si>
  <si>
    <r>
      <rPr>
        <sz val="10"/>
        <color indexed="8"/>
        <rFont val="宋体"/>
        <charset val="134"/>
      </rPr>
      <t>金额单位：人民币元</t>
    </r>
  </si>
  <si>
    <r>
      <rPr>
        <sz val="10"/>
        <color indexed="8"/>
        <rFont val="宋体"/>
        <charset val="134"/>
      </rPr>
      <t>编号</t>
    </r>
  </si>
  <si>
    <r>
      <rPr>
        <sz val="10"/>
        <color indexed="8"/>
        <rFont val="宋体"/>
        <charset val="134"/>
      </rPr>
      <t>账面价值</t>
    </r>
  </si>
  <si>
    <r>
      <rPr>
        <sz val="10"/>
        <color indexed="8"/>
        <rFont val="宋体"/>
        <charset val="134"/>
      </rPr>
      <t>评估价值</t>
    </r>
  </si>
  <si>
    <r>
      <rPr>
        <sz val="10"/>
        <color indexed="8"/>
        <rFont val="宋体"/>
        <charset val="134"/>
      </rPr>
      <t>增减值</t>
    </r>
  </si>
  <si>
    <r>
      <rPr>
        <sz val="10"/>
        <color indexed="8"/>
        <rFont val="宋体"/>
        <charset val="134"/>
      </rPr>
      <t>增值率</t>
    </r>
    <r>
      <rPr>
        <sz val="10"/>
        <rFont val="Times New Roman"/>
        <charset val="134"/>
      </rPr>
      <t>%</t>
    </r>
  </si>
  <si>
    <t>3-1</t>
  </si>
  <si>
    <r>
      <rPr>
        <sz val="10"/>
        <rFont val="宋体"/>
        <charset val="134"/>
      </rPr>
      <t>货币资金</t>
    </r>
  </si>
  <si>
    <t>3-2</t>
  </si>
  <si>
    <r>
      <rPr>
        <sz val="10"/>
        <rFont val="宋体"/>
        <charset val="134"/>
      </rPr>
      <t>交易性金融资产</t>
    </r>
  </si>
  <si>
    <t>3-3</t>
  </si>
  <si>
    <r>
      <rPr>
        <sz val="10"/>
        <rFont val="宋体"/>
        <charset val="134"/>
      </rPr>
      <t>应收票据</t>
    </r>
  </si>
  <si>
    <t>3-4</t>
  </si>
  <si>
    <r>
      <rPr>
        <sz val="10"/>
        <rFont val="宋体"/>
        <charset val="134"/>
      </rPr>
      <t>应收账款合计</t>
    </r>
  </si>
  <si>
    <r>
      <rPr>
        <sz val="10"/>
        <rFont val="Times New Roman"/>
        <charset val="134"/>
      </rPr>
      <t xml:space="preserve">   </t>
    </r>
    <r>
      <rPr>
        <sz val="10"/>
        <rFont val="宋体"/>
        <charset val="134"/>
      </rPr>
      <t>减：坏帐准备</t>
    </r>
  </si>
  <si>
    <r>
      <rPr>
        <sz val="10"/>
        <rFont val="宋体"/>
        <charset val="134"/>
      </rPr>
      <t>应收帐款净额</t>
    </r>
  </si>
  <si>
    <t>3-5</t>
  </si>
  <si>
    <t>3-6</t>
  </si>
  <si>
    <r>
      <rPr>
        <sz val="10"/>
        <rFont val="宋体"/>
        <charset val="134"/>
      </rPr>
      <t>应收利息</t>
    </r>
  </si>
  <si>
    <t>3-7</t>
  </si>
  <si>
    <r>
      <rPr>
        <sz val="10"/>
        <rFont val="宋体"/>
        <charset val="134"/>
      </rPr>
      <t>应收股利</t>
    </r>
  </si>
  <si>
    <t>3-8</t>
  </si>
  <si>
    <r>
      <rPr>
        <sz val="10"/>
        <rFont val="宋体"/>
        <charset val="134"/>
      </rPr>
      <t>其他应收款合计</t>
    </r>
  </si>
  <si>
    <r>
      <rPr>
        <sz val="10"/>
        <rFont val="宋体"/>
        <charset val="134"/>
      </rPr>
      <t>其他应收款净额</t>
    </r>
  </si>
  <si>
    <t>3-9</t>
  </si>
  <si>
    <r>
      <rPr>
        <sz val="10"/>
        <rFont val="宋体"/>
        <charset val="134"/>
      </rPr>
      <t>存货合计</t>
    </r>
  </si>
  <si>
    <r>
      <rPr>
        <sz val="10"/>
        <rFont val="Times New Roman"/>
        <charset val="134"/>
      </rPr>
      <t xml:space="preserve">   </t>
    </r>
    <r>
      <rPr>
        <sz val="10"/>
        <rFont val="宋体"/>
        <charset val="134"/>
      </rPr>
      <t>减：存货跌价准备</t>
    </r>
  </si>
  <si>
    <r>
      <rPr>
        <sz val="10"/>
        <rFont val="宋体"/>
        <charset val="134"/>
      </rPr>
      <t>存货净额</t>
    </r>
  </si>
  <si>
    <t>3-10</t>
  </si>
  <si>
    <r>
      <rPr>
        <sz val="10"/>
        <rFont val="宋体"/>
        <charset val="134"/>
      </rPr>
      <t>一年内到期的非流动资产</t>
    </r>
  </si>
  <si>
    <t>3-11</t>
  </si>
  <si>
    <r>
      <rPr>
        <sz val="10"/>
        <rFont val="宋体"/>
        <charset val="134"/>
      </rPr>
      <t>其他流动资产</t>
    </r>
  </si>
  <si>
    <t/>
  </si>
  <si>
    <r>
      <rPr>
        <sz val="10"/>
        <color indexed="8"/>
        <rFont val="宋体"/>
        <charset val="134"/>
      </rPr>
      <t>流动资产合计</t>
    </r>
  </si>
  <si>
    <t>存货评估汇总表</t>
  </si>
  <si>
    <r>
      <rPr>
        <sz val="10"/>
        <rFont val="宋体"/>
        <charset val="134"/>
      </rPr>
      <t>表</t>
    </r>
    <r>
      <rPr>
        <sz val="10"/>
        <rFont val="Times New Roman"/>
        <charset val="134"/>
      </rPr>
      <t>3-9</t>
    </r>
  </si>
  <si>
    <r>
      <rPr>
        <sz val="10"/>
        <rFont val="宋体"/>
        <charset val="134"/>
      </rPr>
      <t>编号</t>
    </r>
  </si>
  <si>
    <r>
      <rPr>
        <sz val="10"/>
        <rFont val="宋体"/>
        <charset val="134"/>
      </rPr>
      <t>科目名称</t>
    </r>
  </si>
  <si>
    <r>
      <rPr>
        <sz val="10"/>
        <rFont val="宋体"/>
        <charset val="134"/>
      </rPr>
      <t>评估价值</t>
    </r>
  </si>
  <si>
    <t>3-9-1</t>
  </si>
  <si>
    <r>
      <rPr>
        <sz val="10"/>
        <rFont val="宋体"/>
        <charset val="134"/>
      </rPr>
      <t>材料采购（在途物资）</t>
    </r>
  </si>
  <si>
    <t>3-9-2</t>
  </si>
  <si>
    <r>
      <rPr>
        <sz val="10"/>
        <rFont val="宋体"/>
        <charset val="134"/>
      </rPr>
      <t>原材料</t>
    </r>
  </si>
  <si>
    <t>3-9-3</t>
  </si>
  <si>
    <r>
      <rPr>
        <sz val="10"/>
        <rFont val="宋体"/>
        <charset val="134"/>
      </rPr>
      <t>在库周转材料</t>
    </r>
  </si>
  <si>
    <t>3-9-4</t>
  </si>
  <si>
    <r>
      <rPr>
        <sz val="10"/>
        <rFont val="宋体"/>
        <charset val="134"/>
      </rPr>
      <t>委托加工物资</t>
    </r>
  </si>
  <si>
    <t>3-9-5</t>
  </si>
  <si>
    <r>
      <rPr>
        <sz val="10"/>
        <rFont val="宋体"/>
        <charset val="134"/>
      </rPr>
      <t>产成品（库存商品）</t>
    </r>
  </si>
  <si>
    <t>3-9-6</t>
  </si>
  <si>
    <r>
      <rPr>
        <sz val="10"/>
        <rFont val="宋体"/>
        <charset val="134"/>
      </rPr>
      <t>在产品（自制半成品）</t>
    </r>
  </si>
  <si>
    <t>3-9-7</t>
  </si>
  <si>
    <r>
      <rPr>
        <sz val="10"/>
        <rFont val="宋体"/>
        <charset val="134"/>
      </rPr>
      <t>发出商品</t>
    </r>
  </si>
  <si>
    <t>3-9-8</t>
  </si>
  <si>
    <r>
      <rPr>
        <sz val="10"/>
        <rFont val="宋体"/>
        <charset val="134"/>
      </rPr>
      <t>在用周转材料</t>
    </r>
  </si>
  <si>
    <r>
      <rPr>
        <sz val="10"/>
        <rFont val="宋体"/>
        <charset val="134"/>
      </rPr>
      <t>减：存货跌价准备</t>
    </r>
  </si>
  <si>
    <t>存货—材料采购（在途物资）评估明细表</t>
  </si>
  <si>
    <r>
      <rPr>
        <sz val="10"/>
        <rFont val="宋体"/>
        <charset val="134"/>
      </rPr>
      <t>表</t>
    </r>
    <r>
      <rPr>
        <sz val="10"/>
        <rFont val="Times New Roman"/>
        <charset val="134"/>
      </rPr>
      <t>3-9-1</t>
    </r>
  </si>
  <si>
    <r>
      <rPr>
        <sz val="10"/>
        <rFont val="Times New Roman"/>
        <charset val="134"/>
      </rPr>
      <t>1</t>
    </r>
    <r>
      <rPr>
        <sz val="10"/>
        <rFont val="宋体"/>
        <charset val="134"/>
      </rPr>
      <t>、企业资料</t>
    </r>
  </si>
  <si>
    <r>
      <rPr>
        <sz val="10"/>
        <rFont val="Times New Roman"/>
        <charset val="134"/>
      </rPr>
      <t>2</t>
    </r>
    <r>
      <rPr>
        <sz val="10"/>
        <rFont val="宋体"/>
        <charset val="134"/>
      </rPr>
      <t>、现场调查</t>
    </r>
  </si>
  <si>
    <r>
      <rPr>
        <sz val="10"/>
        <rFont val="Times New Roman"/>
        <charset val="134"/>
      </rPr>
      <t>3</t>
    </r>
    <r>
      <rPr>
        <sz val="10"/>
        <rFont val="宋体"/>
        <charset val="134"/>
      </rPr>
      <t>、评定估算</t>
    </r>
  </si>
  <si>
    <r>
      <rPr>
        <sz val="10"/>
        <rFont val="Times New Roman"/>
        <charset val="134"/>
      </rPr>
      <t>4</t>
    </r>
    <r>
      <rPr>
        <sz val="10"/>
        <rFont val="宋体"/>
        <charset val="134"/>
      </rPr>
      <t>、结果分析</t>
    </r>
  </si>
  <si>
    <r>
      <rPr>
        <sz val="10"/>
        <rFont val="宋体"/>
        <charset val="134"/>
      </rPr>
      <t>名称及规格型号</t>
    </r>
  </si>
  <si>
    <r>
      <rPr>
        <sz val="10"/>
        <rFont val="宋体"/>
        <charset val="134"/>
      </rPr>
      <t>计量单位</t>
    </r>
  </si>
  <si>
    <r>
      <rPr>
        <sz val="10"/>
        <rFont val="宋体"/>
        <charset val="134"/>
      </rPr>
      <t>审计前账面价值</t>
    </r>
  </si>
  <si>
    <r>
      <rPr>
        <sz val="10"/>
        <rFont val="宋体"/>
        <charset val="134"/>
      </rPr>
      <t>审计调整</t>
    </r>
  </si>
  <si>
    <r>
      <rPr>
        <sz val="10"/>
        <rFont val="宋体"/>
        <charset val="134"/>
      </rPr>
      <t>备注</t>
    </r>
  </si>
  <si>
    <r>
      <rPr>
        <sz val="10"/>
        <rFont val="宋体"/>
        <charset val="134"/>
      </rPr>
      <t>账册</t>
    </r>
  </si>
  <si>
    <r>
      <rPr>
        <sz val="10"/>
        <rFont val="宋体"/>
        <charset val="134"/>
      </rPr>
      <t>合同</t>
    </r>
  </si>
  <si>
    <r>
      <rPr>
        <sz val="10"/>
        <rFont val="宋体"/>
        <charset val="134"/>
      </rPr>
      <t>发票</t>
    </r>
  </si>
  <si>
    <r>
      <rPr>
        <sz val="10"/>
        <rFont val="宋体"/>
        <charset val="134"/>
      </rPr>
      <t>文件</t>
    </r>
  </si>
  <si>
    <t>单据
凭证</t>
  </si>
  <si>
    <r>
      <rPr>
        <sz val="10"/>
        <rFont val="宋体"/>
        <charset val="134"/>
      </rPr>
      <t>情况
说明</t>
    </r>
  </si>
  <si>
    <r>
      <rPr>
        <sz val="10"/>
        <rFont val="宋体"/>
        <charset val="134"/>
      </rPr>
      <t>其他资料</t>
    </r>
  </si>
  <si>
    <r>
      <rPr>
        <sz val="10"/>
        <rFont val="宋体"/>
        <charset val="134"/>
      </rPr>
      <t>调查程序</t>
    </r>
  </si>
  <si>
    <r>
      <rPr>
        <sz val="10"/>
        <rFont val="宋体"/>
        <charset val="134"/>
      </rPr>
      <t>账实核实情况</t>
    </r>
  </si>
  <si>
    <r>
      <rPr>
        <sz val="10"/>
        <rFont val="宋体"/>
        <charset val="134"/>
      </rPr>
      <t>权属核实情况</t>
    </r>
  </si>
  <si>
    <r>
      <rPr>
        <sz val="10"/>
        <rFont val="宋体"/>
        <charset val="134"/>
      </rPr>
      <t>其他特殊事项说明</t>
    </r>
  </si>
  <si>
    <r>
      <rPr>
        <sz val="10"/>
        <rFont val="宋体"/>
        <charset val="134"/>
      </rPr>
      <t>评估方法</t>
    </r>
  </si>
  <si>
    <r>
      <rPr>
        <sz val="10"/>
        <rFont val="宋体"/>
        <charset val="134"/>
      </rPr>
      <t>增减值率％</t>
    </r>
  </si>
  <si>
    <r>
      <rPr>
        <sz val="10"/>
        <rFont val="宋体"/>
        <charset val="134"/>
      </rPr>
      <t>增减值原因</t>
    </r>
  </si>
  <si>
    <r>
      <rPr>
        <sz val="10"/>
        <rFont val="宋体"/>
        <charset val="134"/>
      </rPr>
      <t>特别事项说明</t>
    </r>
  </si>
  <si>
    <r>
      <rPr>
        <sz val="10"/>
        <rFont val="宋体"/>
        <charset val="134"/>
      </rPr>
      <t>数量</t>
    </r>
  </si>
  <si>
    <r>
      <rPr>
        <sz val="10"/>
        <rFont val="宋体"/>
        <charset val="134"/>
      </rPr>
      <t>单价</t>
    </r>
  </si>
  <si>
    <r>
      <rPr>
        <sz val="10"/>
        <rFont val="宋体"/>
        <charset val="134"/>
      </rPr>
      <t>金额</t>
    </r>
  </si>
  <si>
    <r>
      <rPr>
        <sz val="10"/>
        <rFont val="宋体"/>
        <charset val="134"/>
      </rPr>
      <t>实际数量</t>
    </r>
  </si>
  <si>
    <r>
      <rPr>
        <sz val="10"/>
        <rFont val="宋体"/>
        <charset val="134"/>
      </rPr>
      <t>评估单价</t>
    </r>
  </si>
  <si>
    <r>
      <rPr>
        <sz val="10"/>
        <rFont val="宋体"/>
        <charset val="134"/>
      </rPr>
      <t>访谈</t>
    </r>
  </si>
  <si>
    <r>
      <rPr>
        <sz val="10"/>
        <rFont val="宋体"/>
        <charset val="134"/>
      </rPr>
      <t>函证</t>
    </r>
  </si>
  <si>
    <r>
      <rPr>
        <sz val="10"/>
        <rFont val="宋体"/>
        <charset val="134"/>
      </rPr>
      <t>核实</t>
    </r>
  </si>
  <si>
    <r>
      <rPr>
        <sz val="10"/>
        <rFont val="宋体"/>
        <charset val="134"/>
      </rPr>
      <t>权属核对</t>
    </r>
  </si>
  <si>
    <r>
      <rPr>
        <sz val="10"/>
        <rFont val="宋体"/>
        <charset val="134"/>
      </rPr>
      <t>受限处理</t>
    </r>
  </si>
  <si>
    <r>
      <rPr>
        <sz val="10"/>
        <rFont val="宋体"/>
        <charset val="134"/>
      </rPr>
      <t>其他</t>
    </r>
  </si>
  <si>
    <r>
      <rPr>
        <sz val="10"/>
        <rFont val="宋体"/>
        <charset val="134"/>
      </rPr>
      <t>核实结果</t>
    </r>
  </si>
  <si>
    <r>
      <rPr>
        <sz val="10"/>
        <rFont val="宋体"/>
        <charset val="134"/>
      </rPr>
      <t>账实说明</t>
    </r>
  </si>
  <si>
    <r>
      <rPr>
        <sz val="10"/>
        <rFont val="宋体"/>
        <charset val="134"/>
      </rPr>
      <t>权属说明</t>
    </r>
  </si>
  <si>
    <r>
      <rPr>
        <sz val="10"/>
        <rFont val="宋体"/>
        <charset val="134"/>
      </rPr>
      <t>合</t>
    </r>
    <r>
      <rPr>
        <sz val="10"/>
        <rFont val="Times New Roman"/>
        <charset val="134"/>
      </rPr>
      <t xml:space="preserve">            </t>
    </r>
    <r>
      <rPr>
        <sz val="10"/>
        <rFont val="宋体"/>
        <charset val="134"/>
      </rPr>
      <t>计</t>
    </r>
  </si>
  <si>
    <t>存货—原材料评估明细表</t>
  </si>
  <si>
    <r>
      <rPr>
        <sz val="10"/>
        <rFont val="宋体"/>
        <charset val="134"/>
      </rPr>
      <t>表</t>
    </r>
    <r>
      <rPr>
        <sz val="10"/>
        <rFont val="Times New Roman"/>
        <charset val="134"/>
      </rPr>
      <t>3-9-2</t>
    </r>
  </si>
  <si>
    <r>
      <rPr>
        <sz val="10"/>
        <rFont val="宋体"/>
        <charset val="134"/>
      </rPr>
      <t>存放地点</t>
    </r>
  </si>
  <si>
    <r>
      <rPr>
        <sz val="10"/>
        <rFont val="宋体"/>
        <charset val="134"/>
      </rPr>
      <t>审计前计提减值准备金额</t>
    </r>
  </si>
  <si>
    <r>
      <rPr>
        <sz val="10"/>
        <rFont val="宋体"/>
        <charset val="134"/>
      </rPr>
      <t>审计调整计提减值准备金额</t>
    </r>
  </si>
  <si>
    <r>
      <rPr>
        <sz val="10"/>
        <rFont val="宋体"/>
        <charset val="134"/>
      </rPr>
      <t>计提减值准备金额</t>
    </r>
  </si>
  <si>
    <r>
      <rPr>
        <sz val="10"/>
        <rFont val="宋体"/>
        <charset val="134"/>
      </rPr>
      <t>购进年月</t>
    </r>
  </si>
  <si>
    <r>
      <rPr>
        <sz val="10"/>
        <rFont val="宋体"/>
        <charset val="134"/>
      </rPr>
      <t>基准日近期单价</t>
    </r>
  </si>
  <si>
    <r>
      <rPr>
        <sz val="10"/>
        <rFont val="宋体"/>
        <charset val="134"/>
      </rPr>
      <t>评估依据</t>
    </r>
  </si>
  <si>
    <r>
      <rPr>
        <sz val="10"/>
        <rFont val="宋体"/>
        <charset val="134"/>
      </rPr>
      <t>估算过程</t>
    </r>
    <r>
      <rPr>
        <sz val="10"/>
        <rFont val="Times New Roman"/>
        <charset val="134"/>
      </rPr>
      <t xml:space="preserve"> </t>
    </r>
    <r>
      <rPr>
        <sz val="10"/>
        <rFont val="宋体"/>
        <charset val="134"/>
      </rPr>
      <t>及参数选取（可以根据资产实际情况调整测算过程）</t>
    </r>
  </si>
  <si>
    <t>盘点</t>
  </si>
  <si>
    <r>
      <rPr>
        <sz val="10"/>
        <rFont val="宋体"/>
        <charset val="134"/>
      </rPr>
      <t>取价依据</t>
    </r>
  </si>
  <si>
    <r>
      <rPr>
        <sz val="10"/>
        <rFont val="宋体"/>
        <charset val="134"/>
      </rPr>
      <t>依据补充说明</t>
    </r>
  </si>
  <si>
    <t>状态</t>
  </si>
  <si>
    <t>市场价</t>
  </si>
  <si>
    <t>运杂费率</t>
  </si>
  <si>
    <t>贬值率</t>
  </si>
  <si>
    <r>
      <rPr>
        <sz val="10"/>
        <rFont val="宋体"/>
        <charset val="134"/>
      </rPr>
      <t>合计</t>
    </r>
  </si>
  <si>
    <t>存货—在库周转材料评估明细表</t>
  </si>
  <si>
    <r>
      <rPr>
        <sz val="10"/>
        <rFont val="Times New Roman"/>
        <charset val="134"/>
      </rPr>
      <t xml:space="preserve"> </t>
    </r>
    <r>
      <rPr>
        <sz val="10"/>
        <rFont val="宋体"/>
        <charset val="134"/>
      </rPr>
      <t>表</t>
    </r>
    <r>
      <rPr>
        <sz val="10"/>
        <rFont val="Times New Roman"/>
        <charset val="134"/>
      </rPr>
      <t>3-9-3</t>
    </r>
  </si>
  <si>
    <t>存货—委托加工物资评估明细表</t>
  </si>
  <si>
    <r>
      <rPr>
        <sz val="10"/>
        <rFont val="宋体"/>
        <charset val="134"/>
      </rPr>
      <t>表</t>
    </r>
    <r>
      <rPr>
        <sz val="10"/>
        <rFont val="Times New Roman"/>
        <charset val="134"/>
      </rPr>
      <t>3-9-4</t>
    </r>
  </si>
  <si>
    <r>
      <rPr>
        <sz val="10"/>
        <rFont val="宋体"/>
        <charset val="134"/>
      </rPr>
      <t>加工单位名称</t>
    </r>
  </si>
  <si>
    <t>存货—产成品（库存商品、开发产品、农产品）评估明细表</t>
  </si>
  <si>
    <r>
      <rPr>
        <sz val="10"/>
        <rFont val="宋体"/>
        <charset val="134"/>
      </rPr>
      <t>表</t>
    </r>
    <r>
      <rPr>
        <sz val="10"/>
        <rFont val="Times New Roman"/>
        <charset val="134"/>
      </rPr>
      <t>3-9-5</t>
    </r>
  </si>
  <si>
    <r>
      <rPr>
        <sz val="10"/>
        <rFont val="宋体"/>
        <charset val="134"/>
      </rPr>
      <t>名</t>
    </r>
    <r>
      <rPr>
        <sz val="10"/>
        <rFont val="Times New Roman"/>
        <charset val="134"/>
      </rPr>
      <t xml:space="preserve">  </t>
    </r>
    <r>
      <rPr>
        <sz val="10"/>
        <rFont val="宋体"/>
        <charset val="134"/>
      </rPr>
      <t>称</t>
    </r>
  </si>
  <si>
    <r>
      <rPr>
        <sz val="10"/>
        <rFont val="宋体"/>
        <charset val="134"/>
      </rPr>
      <t>规格型号</t>
    </r>
  </si>
  <si>
    <r>
      <rPr>
        <sz val="10"/>
        <rFont val="宋体"/>
        <charset val="134"/>
      </rPr>
      <t>基准日不含增值税销售单价</t>
    </r>
  </si>
  <si>
    <r>
      <rPr>
        <sz val="10"/>
        <rFont val="宋体"/>
        <charset val="134"/>
      </rPr>
      <t>销售状态
畅销</t>
    </r>
    <r>
      <rPr>
        <sz val="10"/>
        <rFont val="Times New Roman"/>
        <charset val="134"/>
      </rPr>
      <t>/</t>
    </r>
    <r>
      <rPr>
        <sz val="10"/>
        <rFont val="宋体"/>
        <charset val="134"/>
      </rPr>
      <t>正常</t>
    </r>
    <r>
      <rPr>
        <sz val="10"/>
        <rFont val="Times New Roman"/>
        <charset val="134"/>
      </rPr>
      <t>/</t>
    </r>
    <r>
      <rPr>
        <sz val="10"/>
        <rFont val="宋体"/>
        <charset val="134"/>
      </rPr>
      <t>滞销</t>
    </r>
  </si>
  <si>
    <t>不含税售价</t>
  </si>
  <si>
    <t>税金及附加率</t>
  </si>
  <si>
    <t>销售费用率</t>
  </si>
  <si>
    <t>利润率</t>
  </si>
  <si>
    <t>所得税率</t>
  </si>
  <si>
    <t>净利润率</t>
  </si>
  <si>
    <t>净利润扣减比例</t>
  </si>
  <si>
    <t>德州磊科WLAN网卡</t>
  </si>
  <si>
    <t>个</t>
  </si>
  <si>
    <t>已报废</t>
  </si>
  <si>
    <t>TD上网卡上海贝尔T920</t>
  </si>
  <si>
    <t>中兴A361(T+W)网卡</t>
  </si>
  <si>
    <t>德州内存卡</t>
  </si>
  <si>
    <r>
      <rPr>
        <sz val="10"/>
        <rFont val="宋体"/>
        <charset val="134"/>
      </rPr>
      <t>社区</t>
    </r>
    <r>
      <rPr>
        <sz val="10"/>
        <rFont val="Times New Roman"/>
        <charset val="134"/>
      </rPr>
      <t>WLAN</t>
    </r>
    <r>
      <rPr>
        <sz val="10"/>
        <rFont val="宋体"/>
        <charset val="134"/>
      </rPr>
      <t>高增益放大器</t>
    </r>
  </si>
  <si>
    <t>德州社区WLAN高增益放大器</t>
  </si>
  <si>
    <t>台</t>
  </si>
  <si>
    <t>德州星网锐捷定位设备</t>
  </si>
  <si>
    <t>德州管理助手设备</t>
  </si>
  <si>
    <t>德州行车无忧 </t>
  </si>
  <si>
    <t>德州泰比特定位设备</t>
  </si>
  <si>
    <r>
      <rPr>
        <sz val="10"/>
        <rFont val="Times New Roman"/>
        <charset val="134"/>
      </rPr>
      <t>2.4G</t>
    </r>
    <r>
      <rPr>
        <sz val="10"/>
        <rFont val="宋体"/>
        <charset val="134"/>
      </rPr>
      <t>无线网络适配器</t>
    </r>
  </si>
  <si>
    <r>
      <rPr>
        <sz val="10"/>
        <rFont val="Times New Roman"/>
        <charset val="134"/>
      </rPr>
      <t>2.4G</t>
    </r>
    <r>
      <rPr>
        <sz val="10"/>
        <rFont val="宋体"/>
        <charset val="134"/>
      </rPr>
      <t>无线网络适配器</t>
    </r>
    <r>
      <rPr>
        <sz val="10"/>
        <rFont val="Times New Roman"/>
        <charset val="134"/>
      </rPr>
      <t>(10</t>
    </r>
    <r>
      <rPr>
        <sz val="10"/>
        <rFont val="宋体"/>
        <charset val="134"/>
      </rPr>
      <t>米延长线无防</t>
    </r>
    <r>
      <rPr>
        <sz val="10"/>
        <rFont val="Times New Roman"/>
        <charset val="134"/>
      </rPr>
      <t>)</t>
    </r>
  </si>
  <si>
    <t>存货—在产品（自制半成品）评估明细表</t>
  </si>
  <si>
    <r>
      <rPr>
        <sz val="10"/>
        <rFont val="宋体"/>
        <charset val="134"/>
      </rPr>
      <t>表</t>
    </r>
    <r>
      <rPr>
        <sz val="10"/>
        <rFont val="Times New Roman"/>
        <charset val="134"/>
      </rPr>
      <t>3-9-6</t>
    </r>
  </si>
  <si>
    <r>
      <rPr>
        <sz val="10"/>
        <rFont val="宋体"/>
        <charset val="134"/>
      </rPr>
      <t>完工程度</t>
    </r>
    <r>
      <rPr>
        <sz val="10"/>
        <rFont val="Times New Roman"/>
        <charset val="134"/>
      </rPr>
      <t>%</t>
    </r>
  </si>
  <si>
    <r>
      <rPr>
        <sz val="10"/>
        <rFont val="宋体"/>
        <charset val="134"/>
      </rPr>
      <t>估算过程</t>
    </r>
    <r>
      <rPr>
        <sz val="10"/>
        <rFont val="宋体"/>
        <charset val="134"/>
      </rPr>
      <t>及参数选取（可以根据资产实际情况调整测算过程）</t>
    </r>
  </si>
  <si>
    <t>完工比例</t>
  </si>
  <si>
    <t>存货—发出商品评估明细表</t>
  </si>
  <si>
    <r>
      <rPr>
        <sz val="10"/>
        <rFont val="宋体"/>
        <charset val="134"/>
      </rPr>
      <t>表</t>
    </r>
    <r>
      <rPr>
        <sz val="10"/>
        <rFont val="Times New Roman"/>
        <charset val="134"/>
      </rPr>
      <t>3-9-7</t>
    </r>
  </si>
  <si>
    <r>
      <rPr>
        <sz val="10"/>
        <rFont val="宋体"/>
        <charset val="134"/>
      </rPr>
      <t>商品名称</t>
    </r>
  </si>
  <si>
    <r>
      <rPr>
        <sz val="10"/>
        <rFont val="宋体"/>
        <charset val="134"/>
      </rPr>
      <t>对方单位名称</t>
    </r>
  </si>
  <si>
    <t>估算过程及参数选取（可以根据资产实际情况调整测算过程）</t>
  </si>
  <si>
    <t>存货—在用周转材料评估明细表</t>
  </si>
  <si>
    <r>
      <rPr>
        <sz val="10"/>
        <rFont val="宋体"/>
        <charset val="134"/>
      </rPr>
      <t>表</t>
    </r>
    <r>
      <rPr>
        <sz val="10"/>
        <rFont val="Times New Roman"/>
        <charset val="134"/>
      </rPr>
      <t>3-9-8</t>
    </r>
  </si>
  <si>
    <r>
      <rPr>
        <sz val="10"/>
        <rFont val="宋体"/>
        <charset val="134"/>
      </rPr>
      <t>启用日期</t>
    </r>
  </si>
  <si>
    <r>
      <rPr>
        <sz val="10"/>
        <rFont val="宋体"/>
        <charset val="134"/>
      </rPr>
      <t>原始入账价值</t>
    </r>
  </si>
  <si>
    <r>
      <rPr>
        <sz val="10"/>
        <rFont val="宋体"/>
        <charset val="134"/>
      </rPr>
      <t>账面价值（摊余价值）</t>
    </r>
  </si>
  <si>
    <r>
      <rPr>
        <sz val="10"/>
        <rFont val="宋体"/>
        <charset val="134"/>
      </rPr>
      <t>单据
凭证</t>
    </r>
  </si>
  <si>
    <r>
      <rPr>
        <sz val="10"/>
        <rFont val="宋体"/>
        <charset val="134"/>
      </rPr>
      <t>估算过程</t>
    </r>
    <r>
      <rPr>
        <sz val="10"/>
        <rFont val="Times New Roman"/>
        <charset val="134"/>
      </rPr>
      <t xml:space="preserve"> </t>
    </r>
    <r>
      <rPr>
        <sz val="10"/>
        <rFont val="宋体"/>
        <charset val="134"/>
      </rPr>
      <t>（可以根据资产实际情况调整测算过程）</t>
    </r>
  </si>
  <si>
    <r>
      <rPr>
        <sz val="10"/>
        <rFont val="宋体"/>
        <charset val="134"/>
      </rPr>
      <t>评估原价</t>
    </r>
  </si>
  <si>
    <r>
      <rPr>
        <sz val="10"/>
        <rFont val="宋体"/>
        <charset val="134"/>
      </rPr>
      <t>成新率</t>
    </r>
    <r>
      <rPr>
        <sz val="10"/>
        <rFont val="Times New Roman"/>
        <charset val="134"/>
      </rPr>
      <t>%</t>
    </r>
  </si>
  <si>
    <r>
      <rPr>
        <sz val="10"/>
        <rFont val="宋体"/>
        <charset val="134"/>
      </rPr>
      <t>其他依据</t>
    </r>
  </si>
  <si>
    <t>资产类别</t>
  </si>
  <si>
    <t>经济寿命年限</t>
  </si>
  <si>
    <t>已使用年限</t>
  </si>
  <si>
    <t>尚可使用年限</t>
  </si>
  <si>
    <t>综合成新率</t>
  </si>
  <si>
    <t>购置价（含税）</t>
  </si>
  <si>
    <t>运杂费</t>
  </si>
  <si>
    <t>其他费</t>
  </si>
  <si>
    <t>重置全价（含税）</t>
  </si>
  <si>
    <t>税金</t>
  </si>
  <si>
    <t>重置全价（不含税）</t>
  </si>
  <si>
    <r>
      <rPr>
        <sz val="10"/>
        <rFont val="宋体"/>
        <charset val="134"/>
      </rPr>
      <t>原值</t>
    </r>
  </si>
  <si>
    <r>
      <rPr>
        <sz val="10"/>
        <rFont val="宋体"/>
        <charset val="134"/>
      </rPr>
      <t>成新率</t>
    </r>
  </si>
  <si>
    <r>
      <rPr>
        <sz val="10"/>
        <rFont val="宋体"/>
        <charset val="134"/>
      </rPr>
      <t>净值</t>
    </r>
  </si>
  <si>
    <r>
      <rPr>
        <sz val="10"/>
        <rFont val="宋体"/>
        <charset val="134"/>
      </rPr>
      <t>原值增值率％</t>
    </r>
  </si>
  <si>
    <r>
      <rPr>
        <sz val="10"/>
        <rFont val="宋体"/>
        <charset val="134"/>
      </rPr>
      <t>净值增值率％</t>
    </r>
  </si>
  <si>
    <r>
      <rPr>
        <sz val="18"/>
        <rFont val="黑体"/>
        <charset val="134"/>
      </rPr>
      <t>非流动资产评估汇总表</t>
    </r>
  </si>
  <si>
    <r>
      <rPr>
        <sz val="10"/>
        <rFont val="宋体"/>
        <charset val="134"/>
      </rPr>
      <t>表</t>
    </r>
    <r>
      <rPr>
        <sz val="10"/>
        <rFont val="Arial Narrow"/>
        <charset val="134"/>
      </rPr>
      <t>4</t>
    </r>
  </si>
  <si>
    <r>
      <rPr>
        <sz val="10"/>
        <rFont val="宋体"/>
        <charset val="134"/>
      </rPr>
      <t>增值率</t>
    </r>
    <r>
      <rPr>
        <sz val="10"/>
        <rFont val="Arial Narrow"/>
        <charset val="134"/>
      </rPr>
      <t>%</t>
    </r>
  </si>
  <si>
    <t>4-1</t>
  </si>
  <si>
    <t>4-2</t>
  </si>
  <si>
    <t>4-3</t>
  </si>
  <si>
    <t>4-4</t>
  </si>
  <si>
    <t>4-5</t>
  </si>
  <si>
    <t>4-6</t>
  </si>
  <si>
    <t>4-7</t>
  </si>
  <si>
    <t>4-8</t>
  </si>
  <si>
    <t>4-9</t>
  </si>
  <si>
    <t>4-10</t>
  </si>
  <si>
    <t>4-11</t>
  </si>
  <si>
    <t>4-12</t>
  </si>
  <si>
    <t>4-13</t>
  </si>
  <si>
    <t>4-14</t>
  </si>
  <si>
    <t>4-15</t>
  </si>
  <si>
    <t>4-16</t>
  </si>
  <si>
    <t>4-17</t>
  </si>
  <si>
    <r>
      <rPr>
        <sz val="10"/>
        <rFont val="宋体"/>
        <charset val="134"/>
      </rPr>
      <t>合</t>
    </r>
    <r>
      <rPr>
        <sz val="10"/>
        <rFont val="Arial Narrow"/>
        <charset val="134"/>
      </rPr>
      <t xml:space="preserve">            </t>
    </r>
    <r>
      <rPr>
        <sz val="10"/>
        <rFont val="宋体"/>
        <charset val="134"/>
      </rPr>
      <t>计</t>
    </r>
  </si>
  <si>
    <r>
      <rPr>
        <sz val="10"/>
        <rFont val="宋体"/>
        <charset val="134"/>
      </rPr>
      <t>打印边界</t>
    </r>
  </si>
  <si>
    <t>固定资产评估汇总表</t>
  </si>
  <si>
    <r>
      <rPr>
        <sz val="10"/>
        <rFont val="宋体"/>
        <charset val="134"/>
      </rPr>
      <t>表</t>
    </r>
    <r>
      <rPr>
        <sz val="10"/>
        <rFont val="Times New Roman"/>
        <charset val="134"/>
      </rPr>
      <t>4-6</t>
    </r>
  </si>
  <si>
    <t>以下房产及车辆产权事宜统计结果，各组一定要在各明细表固定列处建立明确分类标识，采用SUMIF等公式汇总，以方便动态更新和迅速统计。</t>
  </si>
  <si>
    <r>
      <rPr>
        <sz val="10"/>
        <rFont val="宋体"/>
        <charset val="134"/>
      </rPr>
      <t>审计前</t>
    </r>
  </si>
  <si>
    <r>
      <rPr>
        <sz val="10"/>
        <rFont val="宋体"/>
        <charset val="134"/>
      </rPr>
      <t>增值额</t>
    </r>
  </si>
  <si>
    <r>
      <rPr>
        <sz val="10"/>
        <rFont val="宋体"/>
        <charset val="134"/>
      </rPr>
      <t>总面积＝已办证面积</t>
    </r>
    <r>
      <rPr>
        <sz val="10"/>
        <rFont val="Times New Roman"/>
        <charset val="134"/>
      </rPr>
      <t>+</t>
    </r>
    <r>
      <rPr>
        <sz val="10"/>
        <rFont val="宋体"/>
        <charset val="134"/>
      </rPr>
      <t>不需办证面积</t>
    </r>
    <r>
      <rPr>
        <sz val="10"/>
        <rFont val="Times New Roman"/>
        <charset val="134"/>
      </rPr>
      <t>+</t>
    </r>
    <r>
      <rPr>
        <sz val="10"/>
        <rFont val="宋体"/>
        <charset val="134"/>
      </rPr>
      <t>未办证面积</t>
    </r>
  </si>
  <si>
    <r>
      <rPr>
        <sz val="10"/>
        <rFont val="宋体"/>
        <charset val="134"/>
      </rPr>
      <t>房产项数＝已办证数量</t>
    </r>
    <r>
      <rPr>
        <sz val="10"/>
        <rFont val="Times New Roman"/>
        <charset val="134"/>
      </rPr>
      <t>+</t>
    </r>
    <r>
      <rPr>
        <sz val="10"/>
        <rFont val="宋体"/>
        <charset val="134"/>
      </rPr>
      <t>未办证数量</t>
    </r>
  </si>
  <si>
    <t>总面积M2</t>
  </si>
  <si>
    <t>已办证面积m2</t>
  </si>
  <si>
    <t>不需办证面积m2</t>
  </si>
  <si>
    <t>未办证面积m2</t>
  </si>
  <si>
    <t>办证比例</t>
  </si>
  <si>
    <t>房产项数</t>
  </si>
  <si>
    <t>已办证数量</t>
  </si>
  <si>
    <t>不需办证数量</t>
  </si>
  <si>
    <t>未办证数量</t>
  </si>
  <si>
    <t>产权证载权利人与实际产权人不符数量</t>
  </si>
  <si>
    <r>
      <rPr>
        <sz val="10"/>
        <color indexed="8"/>
        <rFont val="宋体"/>
        <charset val="134"/>
      </rPr>
      <t>房屋建筑物类合计</t>
    </r>
  </si>
  <si>
    <t>4-6-1</t>
  </si>
  <si>
    <r>
      <rPr>
        <sz val="10"/>
        <color indexed="8"/>
        <rFont val="宋体"/>
        <charset val="134"/>
      </rPr>
      <t>固定资产</t>
    </r>
    <r>
      <rPr>
        <sz val="10"/>
        <color indexed="8"/>
        <rFont val="Arial Narrow"/>
        <charset val="134"/>
      </rPr>
      <t>-</t>
    </r>
    <r>
      <rPr>
        <sz val="10"/>
        <color indexed="8"/>
        <rFont val="宋体"/>
        <charset val="134"/>
      </rPr>
      <t>房屋建筑物</t>
    </r>
  </si>
  <si>
    <t>4-6-2</t>
  </si>
  <si>
    <r>
      <rPr>
        <sz val="10"/>
        <color indexed="8"/>
        <rFont val="宋体"/>
        <charset val="134"/>
      </rPr>
      <t>固定资产</t>
    </r>
    <r>
      <rPr>
        <sz val="10"/>
        <color indexed="8"/>
        <rFont val="Arial Narrow"/>
        <charset val="134"/>
      </rPr>
      <t>-</t>
    </r>
    <r>
      <rPr>
        <sz val="10"/>
        <color indexed="8"/>
        <rFont val="宋体"/>
        <charset val="134"/>
      </rPr>
      <t>构筑物及其他辅助设施</t>
    </r>
  </si>
  <si>
    <t>4-6-3</t>
  </si>
  <si>
    <r>
      <rPr>
        <sz val="10"/>
        <color indexed="8"/>
        <rFont val="宋体"/>
        <charset val="134"/>
      </rPr>
      <t>固定资产</t>
    </r>
    <r>
      <rPr>
        <sz val="10"/>
        <color indexed="8"/>
        <rFont val="Arial Narrow"/>
        <charset val="134"/>
      </rPr>
      <t>-</t>
    </r>
    <r>
      <rPr>
        <sz val="10"/>
        <color indexed="8"/>
        <rFont val="宋体"/>
        <charset val="134"/>
      </rPr>
      <t>管道及沟槽</t>
    </r>
  </si>
  <si>
    <r>
      <rPr>
        <sz val="10"/>
        <color indexed="8"/>
        <rFont val="宋体"/>
        <charset val="134"/>
      </rPr>
      <t>设备类合计</t>
    </r>
  </si>
  <si>
    <t>4-6-4</t>
  </si>
  <si>
    <r>
      <rPr>
        <sz val="10"/>
        <color indexed="8"/>
        <rFont val="宋体"/>
        <charset val="134"/>
      </rPr>
      <t>固定资产</t>
    </r>
    <r>
      <rPr>
        <sz val="10"/>
        <color indexed="8"/>
        <rFont val="Arial Narrow"/>
        <charset val="134"/>
      </rPr>
      <t>-</t>
    </r>
    <r>
      <rPr>
        <sz val="10"/>
        <color indexed="8"/>
        <rFont val="宋体"/>
        <charset val="134"/>
      </rPr>
      <t>机器设备</t>
    </r>
  </si>
  <si>
    <t>已办证车辆数量</t>
  </si>
  <si>
    <t>不需办证车辆数量</t>
  </si>
  <si>
    <t>未办证车辆项数</t>
  </si>
  <si>
    <t>行驶证载权利人与实际产权人不符数量</t>
  </si>
  <si>
    <t>4-6-5</t>
  </si>
  <si>
    <r>
      <rPr>
        <sz val="10"/>
        <color indexed="8"/>
        <rFont val="宋体"/>
        <charset val="134"/>
      </rPr>
      <t>固定资产</t>
    </r>
    <r>
      <rPr>
        <sz val="10"/>
        <color indexed="8"/>
        <rFont val="Arial Narrow"/>
        <charset val="134"/>
      </rPr>
      <t>-</t>
    </r>
    <r>
      <rPr>
        <sz val="10"/>
        <color indexed="8"/>
        <rFont val="宋体"/>
        <charset val="134"/>
      </rPr>
      <t>车辆</t>
    </r>
  </si>
  <si>
    <t>4-6-6</t>
  </si>
  <si>
    <r>
      <rPr>
        <sz val="10"/>
        <color indexed="8"/>
        <rFont val="宋体"/>
        <charset val="134"/>
      </rPr>
      <t>固定资产</t>
    </r>
    <r>
      <rPr>
        <sz val="10"/>
        <color indexed="8"/>
        <rFont val="Arial Narrow"/>
        <charset val="134"/>
      </rPr>
      <t>-</t>
    </r>
    <r>
      <rPr>
        <sz val="10"/>
        <color indexed="8"/>
        <rFont val="宋体"/>
        <charset val="134"/>
      </rPr>
      <t>电子设备</t>
    </r>
  </si>
  <si>
    <t>4-6-7</t>
  </si>
  <si>
    <r>
      <rPr>
        <sz val="10"/>
        <color indexed="8"/>
        <rFont val="宋体"/>
        <charset val="134"/>
      </rPr>
      <t>固定资产</t>
    </r>
    <r>
      <rPr>
        <sz val="10"/>
        <color indexed="8"/>
        <rFont val="Arial Narrow"/>
        <charset val="134"/>
      </rPr>
      <t>—</t>
    </r>
    <r>
      <rPr>
        <sz val="10"/>
        <color indexed="8"/>
        <rFont val="宋体"/>
        <charset val="134"/>
      </rPr>
      <t>土地</t>
    </r>
  </si>
  <si>
    <r>
      <rPr>
        <sz val="10"/>
        <color indexed="8"/>
        <rFont val="宋体"/>
        <charset val="134"/>
      </rPr>
      <t>固定资产合计</t>
    </r>
  </si>
  <si>
    <r>
      <rPr>
        <sz val="10"/>
        <rFont val="宋体"/>
        <charset val="134"/>
      </rPr>
      <t>减：固定资产减值准备</t>
    </r>
  </si>
  <si>
    <t>固定资产—房屋建筑物评估明细表</t>
  </si>
  <si>
    <r>
      <rPr>
        <sz val="10"/>
        <rFont val="宋体"/>
        <charset val="134"/>
      </rPr>
      <t>表</t>
    </r>
    <r>
      <rPr>
        <sz val="10"/>
        <rFont val="Times New Roman"/>
        <charset val="134"/>
      </rPr>
      <t>4-6-1</t>
    </r>
  </si>
  <si>
    <t xml:space="preserve">金额单位：人民币元  </t>
  </si>
  <si>
    <r>
      <rPr>
        <sz val="10"/>
        <rFont val="宋体"/>
        <charset val="134"/>
      </rPr>
      <t>资产编号</t>
    </r>
  </si>
  <si>
    <r>
      <rPr>
        <sz val="10"/>
        <rFont val="宋体"/>
        <charset val="134"/>
      </rPr>
      <t>宗地编号</t>
    </r>
  </si>
  <si>
    <r>
      <rPr>
        <sz val="10"/>
        <rFont val="宋体"/>
        <charset val="134"/>
      </rPr>
      <t>所占宗地情况</t>
    </r>
  </si>
  <si>
    <r>
      <rPr>
        <sz val="10"/>
        <rFont val="宋体"/>
        <charset val="134"/>
      </rPr>
      <t>对应土地证号</t>
    </r>
  </si>
  <si>
    <r>
      <rPr>
        <sz val="10"/>
        <rFont val="宋体"/>
        <charset val="134"/>
      </rPr>
      <t>房产证号</t>
    </r>
  </si>
  <si>
    <r>
      <rPr>
        <sz val="10"/>
        <rFont val="宋体"/>
        <charset val="134"/>
      </rPr>
      <t>房产证载权利人</t>
    </r>
  </si>
  <si>
    <r>
      <rPr>
        <sz val="10"/>
        <rFont val="宋体"/>
        <charset val="134"/>
      </rPr>
      <t>建筑物名称</t>
    </r>
  </si>
  <si>
    <r>
      <rPr>
        <sz val="10"/>
        <rFont val="宋体"/>
        <charset val="134"/>
      </rPr>
      <t>用途</t>
    </r>
  </si>
  <si>
    <r>
      <rPr>
        <sz val="10"/>
        <rFont val="宋体"/>
        <charset val="134"/>
      </rPr>
      <t>详细地址</t>
    </r>
  </si>
  <si>
    <r>
      <rPr>
        <sz val="10"/>
        <rFont val="宋体"/>
        <charset val="134"/>
      </rPr>
      <t>结构</t>
    </r>
  </si>
  <si>
    <r>
      <rPr>
        <sz val="10"/>
        <rFont val="宋体"/>
        <charset val="134"/>
      </rPr>
      <t>檐高</t>
    </r>
    <r>
      <rPr>
        <sz val="10"/>
        <rFont val="Arial Narrow"/>
        <charset val="134"/>
      </rPr>
      <t>(</t>
    </r>
    <r>
      <rPr>
        <sz val="10"/>
        <rFont val="宋体"/>
        <charset val="134"/>
      </rPr>
      <t>米</t>
    </r>
    <r>
      <rPr>
        <sz val="10"/>
        <rFont val="Arial Narrow"/>
        <charset val="134"/>
      </rPr>
      <t>)</t>
    </r>
  </si>
  <si>
    <r>
      <rPr>
        <sz val="10"/>
        <rFont val="Times New Roman"/>
        <charset val="134"/>
      </rPr>
      <t>层数</t>
    </r>
  </si>
  <si>
    <r>
      <rPr>
        <sz val="10"/>
        <rFont val="宋体"/>
        <charset val="134"/>
      </rPr>
      <t>层高</t>
    </r>
  </si>
  <si>
    <r>
      <rPr>
        <sz val="10"/>
        <rFont val="宋体"/>
        <charset val="134"/>
      </rPr>
      <t>资产状况</t>
    </r>
  </si>
  <si>
    <r>
      <rPr>
        <sz val="10"/>
        <rFont val="宋体"/>
        <charset val="134"/>
      </rPr>
      <t xml:space="preserve">建筑面积
</t>
    </r>
    <r>
      <rPr>
        <sz val="10"/>
        <rFont val="Arial Narrow"/>
        <charset val="134"/>
      </rPr>
      <t>(m</t>
    </r>
    <r>
      <rPr>
        <vertAlign val="superscript"/>
        <sz val="10"/>
        <rFont val="Arial Narrow"/>
        <charset val="134"/>
      </rPr>
      <t>2</t>
    </r>
    <r>
      <rPr>
        <sz val="10"/>
        <rFont val="Arial Narrow"/>
        <charset val="134"/>
      </rPr>
      <t>)</t>
    </r>
  </si>
  <si>
    <r>
      <rPr>
        <sz val="10"/>
        <rFont val="宋体"/>
        <charset val="134"/>
      </rPr>
      <t>建成
年月</t>
    </r>
  </si>
  <si>
    <r>
      <rPr>
        <sz val="10"/>
        <rFont val="宋体"/>
        <charset val="134"/>
      </rPr>
      <t xml:space="preserve">成本单价
</t>
    </r>
    <r>
      <rPr>
        <sz val="10"/>
        <rFont val="Arial Narrow"/>
        <charset val="134"/>
      </rPr>
      <t>(</t>
    </r>
    <r>
      <rPr>
        <sz val="10"/>
        <rFont val="宋体"/>
        <charset val="134"/>
      </rPr>
      <t>元</t>
    </r>
    <r>
      <rPr>
        <sz val="10"/>
        <rFont val="Arial Narrow"/>
        <charset val="134"/>
      </rPr>
      <t>/m</t>
    </r>
    <r>
      <rPr>
        <vertAlign val="superscript"/>
        <sz val="10"/>
        <rFont val="Arial Narrow"/>
        <charset val="134"/>
      </rPr>
      <t>2</t>
    </r>
    <r>
      <rPr>
        <sz val="10"/>
        <rFont val="Arial Narrow"/>
        <charset val="134"/>
      </rPr>
      <t>)</t>
    </r>
  </si>
  <si>
    <r>
      <rPr>
        <sz val="10"/>
        <rFont val="宋体"/>
        <charset val="134"/>
      </rPr>
      <t>折旧年限</t>
    </r>
  </si>
  <si>
    <r>
      <rPr>
        <sz val="10"/>
        <rFont val="宋体"/>
        <charset val="134"/>
      </rPr>
      <t xml:space="preserve">评估单价
</t>
    </r>
    <r>
      <rPr>
        <sz val="10"/>
        <rFont val="Arial Narrow"/>
        <charset val="134"/>
      </rPr>
      <t>(</t>
    </r>
    <r>
      <rPr>
        <sz val="10"/>
        <rFont val="宋体"/>
        <charset val="134"/>
      </rPr>
      <t>元</t>
    </r>
    <r>
      <rPr>
        <sz val="10"/>
        <rFont val="Arial Narrow"/>
        <charset val="134"/>
      </rPr>
      <t>/</t>
    </r>
    <r>
      <rPr>
        <sz val="10"/>
        <rFont val="Arial Narrow"/>
        <charset val="134"/>
      </rPr>
      <t>m</t>
    </r>
    <r>
      <rPr>
        <vertAlign val="superscript"/>
        <sz val="10"/>
        <rFont val="Arial Narrow"/>
        <charset val="134"/>
      </rPr>
      <t>2</t>
    </r>
    <r>
      <rPr>
        <sz val="10"/>
        <rFont val="Arial Narrow"/>
        <charset val="134"/>
      </rPr>
      <t>)</t>
    </r>
  </si>
  <si>
    <r>
      <rPr>
        <sz val="10"/>
        <rFont val="宋体"/>
        <charset val="134"/>
      </rPr>
      <t>宗地面积</t>
    </r>
  </si>
  <si>
    <r>
      <rPr>
        <sz val="10"/>
        <rFont val="宋体"/>
        <charset val="134"/>
      </rPr>
      <t>宗地性质</t>
    </r>
  </si>
  <si>
    <t>原值</t>
  </si>
  <si>
    <t>净值</t>
  </si>
  <si>
    <t>成新率%</t>
  </si>
  <si>
    <r>
      <rPr>
        <sz val="10"/>
        <rFont val="宋体"/>
        <charset val="134"/>
      </rPr>
      <t>唯一标识列</t>
    </r>
  </si>
  <si>
    <t>划拨地</t>
  </si>
  <si>
    <r>
      <rPr>
        <sz val="10"/>
        <color indexed="8"/>
        <rFont val="宋体"/>
        <charset val="134"/>
      </rPr>
      <t>历城国用（</t>
    </r>
    <r>
      <rPr>
        <sz val="10"/>
        <color indexed="8"/>
        <rFont val="Arial Narrow"/>
        <charset val="134"/>
      </rPr>
      <t>2002</t>
    </r>
    <r>
      <rPr>
        <sz val="10"/>
        <color indexed="8"/>
        <rFont val="宋体"/>
        <charset val="134"/>
      </rPr>
      <t>）字第</t>
    </r>
    <r>
      <rPr>
        <sz val="10"/>
        <color indexed="8"/>
        <rFont val="Arial Narrow"/>
        <charset val="134"/>
      </rPr>
      <t>519</t>
    </r>
    <r>
      <rPr>
        <sz val="10"/>
        <color indexed="8"/>
        <rFont val="宋体"/>
        <charset val="134"/>
      </rPr>
      <t>号</t>
    </r>
  </si>
  <si>
    <t>鲁（2022）济南市不动产权第0131518号</t>
  </si>
  <si>
    <t>闵子骞路56号东院1-3-202</t>
  </si>
  <si>
    <t>住宅</t>
  </si>
  <si>
    <r>
      <rPr>
        <sz val="10"/>
        <rFont val="宋体"/>
        <charset val="134"/>
      </rPr>
      <t>历城区闵子骞路</t>
    </r>
    <r>
      <rPr>
        <sz val="10"/>
        <rFont val="Arial Narrow"/>
        <charset val="134"/>
      </rPr>
      <t>56</t>
    </r>
    <r>
      <rPr>
        <sz val="10"/>
        <rFont val="宋体"/>
        <charset val="134"/>
      </rPr>
      <t>号</t>
    </r>
  </si>
  <si>
    <t>混合</t>
  </si>
  <si>
    <t>2/6</t>
  </si>
  <si>
    <t>在用</t>
  </si>
  <si>
    <t>AL1</t>
  </si>
  <si>
    <t>鲁（2022）济南市不动产权第0131519号</t>
  </si>
  <si>
    <t>闵子骞路56号东院1-4-602</t>
  </si>
  <si>
    <t>6/6</t>
  </si>
  <si>
    <t>AL2</t>
  </si>
  <si>
    <t>051003048-3</t>
  </si>
  <si>
    <r>
      <rPr>
        <sz val="10"/>
        <color indexed="8"/>
        <rFont val="宋体"/>
        <charset val="134"/>
      </rPr>
      <t>历城国用（</t>
    </r>
    <r>
      <rPr>
        <sz val="10"/>
        <color indexed="8"/>
        <rFont val="Arial Narrow"/>
        <charset val="134"/>
      </rPr>
      <t>2004</t>
    </r>
    <r>
      <rPr>
        <sz val="10"/>
        <color indexed="8"/>
        <rFont val="宋体"/>
        <charset val="134"/>
      </rPr>
      <t>）字第</t>
    </r>
    <r>
      <rPr>
        <sz val="10"/>
        <color indexed="8"/>
        <rFont val="Arial Narrow"/>
        <charset val="134"/>
      </rPr>
      <t>0500005</t>
    </r>
    <r>
      <rPr>
        <sz val="10"/>
        <color indexed="8"/>
        <rFont val="宋体"/>
        <charset val="134"/>
      </rPr>
      <t>号</t>
    </r>
  </si>
  <si>
    <t>鲁（2022）济南市不动产权第0131528号</t>
  </si>
  <si>
    <r>
      <rPr>
        <sz val="10"/>
        <rFont val="宋体"/>
        <charset val="134"/>
      </rPr>
      <t>北院</t>
    </r>
    <r>
      <rPr>
        <sz val="10"/>
        <rFont val="Arial Narrow"/>
        <charset val="134"/>
      </rPr>
      <t>1</t>
    </r>
    <r>
      <rPr>
        <sz val="10"/>
        <rFont val="宋体"/>
        <charset val="134"/>
      </rPr>
      <t>号楼</t>
    </r>
    <r>
      <rPr>
        <sz val="10"/>
        <rFont val="Arial Narrow"/>
        <charset val="134"/>
      </rPr>
      <t>1-103</t>
    </r>
  </si>
  <si>
    <r>
      <rPr>
        <sz val="10"/>
        <rFont val="宋体"/>
        <charset val="134"/>
      </rPr>
      <t>历城区闵子骞路</t>
    </r>
    <r>
      <rPr>
        <sz val="10"/>
        <rFont val="Arial Narrow"/>
        <charset val="134"/>
      </rPr>
      <t>13</t>
    </r>
    <r>
      <rPr>
        <sz val="10"/>
        <rFont val="宋体"/>
        <charset val="134"/>
      </rPr>
      <t>号</t>
    </r>
    <r>
      <rPr>
        <sz val="10"/>
        <rFont val="Arial Narrow"/>
        <charset val="134"/>
      </rPr>
      <t>1</t>
    </r>
    <r>
      <rPr>
        <sz val="10"/>
        <rFont val="宋体"/>
        <charset val="134"/>
      </rPr>
      <t>号楼</t>
    </r>
  </si>
  <si>
    <t>1/6</t>
  </si>
  <si>
    <t>AL3</t>
  </si>
  <si>
    <t>鲁（2022）济南市不动产权第0131529号</t>
  </si>
  <si>
    <r>
      <rPr>
        <sz val="10"/>
        <rFont val="宋体"/>
        <charset val="134"/>
      </rPr>
      <t>北院</t>
    </r>
    <r>
      <rPr>
        <sz val="10"/>
        <rFont val="Arial Narrow"/>
        <charset val="134"/>
      </rPr>
      <t>1</t>
    </r>
    <r>
      <rPr>
        <sz val="10"/>
        <rFont val="宋体"/>
        <charset val="134"/>
      </rPr>
      <t>号楼</t>
    </r>
    <r>
      <rPr>
        <sz val="10"/>
        <rFont val="Arial Narrow"/>
        <charset val="134"/>
      </rPr>
      <t>1-601</t>
    </r>
  </si>
  <si>
    <t>AL4</t>
  </si>
  <si>
    <t>鲁（2022）济南市不动产权第0131530号</t>
  </si>
  <si>
    <r>
      <rPr>
        <sz val="10"/>
        <rFont val="宋体"/>
        <charset val="134"/>
      </rPr>
      <t>北院</t>
    </r>
    <r>
      <rPr>
        <sz val="10"/>
        <rFont val="Arial Narrow"/>
        <charset val="134"/>
      </rPr>
      <t>1</t>
    </r>
    <r>
      <rPr>
        <sz val="10"/>
        <rFont val="宋体"/>
        <charset val="134"/>
      </rPr>
      <t>号楼</t>
    </r>
    <r>
      <rPr>
        <sz val="10"/>
        <rFont val="Arial Narrow"/>
        <charset val="134"/>
      </rPr>
      <t>1-602</t>
    </r>
  </si>
  <si>
    <t>AL5</t>
  </si>
  <si>
    <t>鲁（2022）济南市不动产权第0131531号</t>
  </si>
  <si>
    <r>
      <rPr>
        <sz val="10"/>
        <rFont val="宋体"/>
        <charset val="134"/>
      </rPr>
      <t>北院</t>
    </r>
    <r>
      <rPr>
        <sz val="10"/>
        <rFont val="Arial Narrow"/>
        <charset val="134"/>
      </rPr>
      <t>1</t>
    </r>
    <r>
      <rPr>
        <sz val="10"/>
        <rFont val="宋体"/>
        <charset val="134"/>
      </rPr>
      <t>号楼</t>
    </r>
    <r>
      <rPr>
        <sz val="10"/>
        <rFont val="Arial Narrow"/>
        <charset val="134"/>
      </rPr>
      <t>1-604</t>
    </r>
  </si>
  <si>
    <t>AL6</t>
  </si>
  <si>
    <t>鲁（2022）济南市不动产权第0130245号</t>
  </si>
  <si>
    <r>
      <rPr>
        <sz val="10"/>
        <rFont val="宋体"/>
        <charset val="134"/>
      </rPr>
      <t>北院</t>
    </r>
    <r>
      <rPr>
        <sz val="10"/>
        <rFont val="Arial Narrow"/>
        <charset val="134"/>
      </rPr>
      <t>2</t>
    </r>
    <r>
      <rPr>
        <sz val="10"/>
        <rFont val="宋体"/>
        <charset val="134"/>
      </rPr>
      <t>号楼</t>
    </r>
    <r>
      <rPr>
        <sz val="10"/>
        <rFont val="Arial Narrow"/>
        <charset val="134"/>
      </rPr>
      <t>2-101</t>
    </r>
  </si>
  <si>
    <r>
      <rPr>
        <sz val="10"/>
        <rFont val="宋体"/>
        <charset val="134"/>
      </rPr>
      <t>历城区闵子骞路</t>
    </r>
    <r>
      <rPr>
        <sz val="10"/>
        <rFont val="Arial Narrow"/>
        <charset val="134"/>
      </rPr>
      <t>13</t>
    </r>
    <r>
      <rPr>
        <sz val="10"/>
        <rFont val="宋体"/>
        <charset val="134"/>
      </rPr>
      <t>号</t>
    </r>
    <r>
      <rPr>
        <sz val="10"/>
        <rFont val="Arial Narrow"/>
        <charset val="134"/>
      </rPr>
      <t>2</t>
    </r>
    <r>
      <rPr>
        <sz val="10"/>
        <rFont val="宋体"/>
        <charset val="134"/>
      </rPr>
      <t>号楼</t>
    </r>
  </si>
  <si>
    <t>AL7</t>
  </si>
  <si>
    <t>鲁（2022）济南市不动产权第0130246号</t>
  </si>
  <si>
    <r>
      <rPr>
        <sz val="10"/>
        <rFont val="宋体"/>
        <charset val="134"/>
      </rPr>
      <t>北院</t>
    </r>
    <r>
      <rPr>
        <sz val="10"/>
        <rFont val="Arial Narrow"/>
        <charset val="134"/>
      </rPr>
      <t>2</t>
    </r>
    <r>
      <rPr>
        <sz val="10"/>
        <rFont val="宋体"/>
        <charset val="134"/>
      </rPr>
      <t>号楼</t>
    </r>
    <r>
      <rPr>
        <sz val="10"/>
        <rFont val="Arial Narrow"/>
        <charset val="134"/>
      </rPr>
      <t>2-601</t>
    </r>
  </si>
  <si>
    <t>AL8</t>
  </si>
  <si>
    <t>鲁（2022）济南市不动产权第0130247号</t>
  </si>
  <si>
    <r>
      <rPr>
        <sz val="10"/>
        <rFont val="宋体"/>
        <charset val="134"/>
      </rPr>
      <t>北院</t>
    </r>
    <r>
      <rPr>
        <sz val="10"/>
        <rFont val="Arial Narrow"/>
        <charset val="134"/>
      </rPr>
      <t>2</t>
    </r>
    <r>
      <rPr>
        <sz val="10"/>
        <rFont val="宋体"/>
        <charset val="134"/>
      </rPr>
      <t>号楼</t>
    </r>
    <r>
      <rPr>
        <sz val="10"/>
        <rFont val="Arial Narrow"/>
        <charset val="134"/>
      </rPr>
      <t>2-604</t>
    </r>
  </si>
  <si>
    <t>AL9</t>
  </si>
  <si>
    <t>鲁（2022）济南市不动产权第0129999号</t>
  </si>
  <si>
    <r>
      <rPr>
        <sz val="10"/>
        <rFont val="宋体"/>
        <charset val="134"/>
      </rPr>
      <t>北院</t>
    </r>
    <r>
      <rPr>
        <sz val="10"/>
        <rFont val="Arial Narrow"/>
        <charset val="134"/>
      </rPr>
      <t>4</t>
    </r>
    <r>
      <rPr>
        <sz val="10"/>
        <rFont val="宋体"/>
        <charset val="134"/>
      </rPr>
      <t>号楼</t>
    </r>
    <r>
      <rPr>
        <sz val="10"/>
        <rFont val="Arial Narrow"/>
        <charset val="134"/>
      </rPr>
      <t>2-502</t>
    </r>
  </si>
  <si>
    <r>
      <rPr>
        <sz val="10"/>
        <rFont val="宋体"/>
        <charset val="134"/>
      </rPr>
      <t>历城区闵子骞路</t>
    </r>
    <r>
      <rPr>
        <sz val="10"/>
        <rFont val="Arial Narrow"/>
        <charset val="134"/>
      </rPr>
      <t>13</t>
    </r>
    <r>
      <rPr>
        <sz val="10"/>
        <rFont val="宋体"/>
        <charset val="134"/>
      </rPr>
      <t>号</t>
    </r>
    <r>
      <rPr>
        <sz val="10"/>
        <rFont val="Arial Narrow"/>
        <charset val="134"/>
      </rPr>
      <t>4</t>
    </r>
    <r>
      <rPr>
        <sz val="10"/>
        <rFont val="宋体"/>
        <charset val="134"/>
      </rPr>
      <t>号楼</t>
    </r>
  </si>
  <si>
    <t>5/5</t>
  </si>
  <si>
    <t>AL10</t>
  </si>
  <si>
    <t>鲁（2022）济南市不动产权第0130000号</t>
  </si>
  <si>
    <r>
      <rPr>
        <sz val="10"/>
        <rFont val="宋体"/>
        <charset val="134"/>
      </rPr>
      <t>北院</t>
    </r>
    <r>
      <rPr>
        <sz val="10"/>
        <rFont val="Arial Narrow"/>
        <charset val="134"/>
      </rPr>
      <t>4</t>
    </r>
    <r>
      <rPr>
        <sz val="10"/>
        <rFont val="宋体"/>
        <charset val="134"/>
      </rPr>
      <t>号楼</t>
    </r>
    <r>
      <rPr>
        <sz val="10"/>
        <rFont val="Arial Narrow"/>
        <charset val="134"/>
      </rPr>
      <t>3-502</t>
    </r>
  </si>
  <si>
    <t>AL11</t>
  </si>
  <si>
    <t>鲁（2022）济南市不动产权第0131295号</t>
  </si>
  <si>
    <r>
      <rPr>
        <sz val="10"/>
        <rFont val="宋体"/>
        <charset val="134"/>
      </rPr>
      <t>北院</t>
    </r>
    <r>
      <rPr>
        <sz val="10"/>
        <rFont val="Arial Narrow"/>
        <charset val="134"/>
      </rPr>
      <t>5</t>
    </r>
    <r>
      <rPr>
        <sz val="10"/>
        <rFont val="宋体"/>
        <charset val="134"/>
      </rPr>
      <t>号楼</t>
    </r>
    <r>
      <rPr>
        <sz val="10"/>
        <rFont val="Arial Narrow"/>
        <charset val="134"/>
      </rPr>
      <t>1-502</t>
    </r>
  </si>
  <si>
    <r>
      <rPr>
        <sz val="10"/>
        <rFont val="宋体"/>
        <charset val="134"/>
      </rPr>
      <t>历城区闵子骞路</t>
    </r>
    <r>
      <rPr>
        <sz val="10"/>
        <rFont val="Arial Narrow"/>
        <charset val="134"/>
      </rPr>
      <t>13</t>
    </r>
    <r>
      <rPr>
        <sz val="10"/>
        <rFont val="宋体"/>
        <charset val="134"/>
      </rPr>
      <t>号</t>
    </r>
    <r>
      <rPr>
        <sz val="10"/>
        <rFont val="Arial Narrow"/>
        <charset val="134"/>
      </rPr>
      <t>5</t>
    </r>
    <r>
      <rPr>
        <sz val="10"/>
        <rFont val="宋体"/>
        <charset val="134"/>
      </rPr>
      <t>号楼</t>
    </r>
  </si>
  <si>
    <t>AL12</t>
  </si>
  <si>
    <t>鲁（2022）济南市不动产权第0132121号</t>
  </si>
  <si>
    <r>
      <rPr>
        <sz val="10"/>
        <rFont val="宋体"/>
        <charset val="134"/>
      </rPr>
      <t>北院</t>
    </r>
    <r>
      <rPr>
        <sz val="10"/>
        <rFont val="Arial Narrow"/>
        <charset val="134"/>
      </rPr>
      <t>5</t>
    </r>
    <r>
      <rPr>
        <sz val="10"/>
        <rFont val="宋体"/>
        <charset val="134"/>
      </rPr>
      <t>号楼</t>
    </r>
    <r>
      <rPr>
        <sz val="10"/>
        <rFont val="Arial Narrow"/>
        <charset val="134"/>
      </rPr>
      <t>2-301</t>
    </r>
  </si>
  <si>
    <t>3/5</t>
  </si>
  <si>
    <t>AL13</t>
  </si>
  <si>
    <t>鲁（2022）济南市不动产权第0132122号</t>
  </si>
  <si>
    <r>
      <rPr>
        <sz val="10"/>
        <rFont val="宋体"/>
        <charset val="134"/>
      </rPr>
      <t>北院</t>
    </r>
    <r>
      <rPr>
        <sz val="10"/>
        <rFont val="Arial Narrow"/>
        <charset val="134"/>
      </rPr>
      <t>5</t>
    </r>
    <r>
      <rPr>
        <sz val="10"/>
        <rFont val="宋体"/>
        <charset val="134"/>
      </rPr>
      <t>号楼</t>
    </r>
    <r>
      <rPr>
        <sz val="10"/>
        <rFont val="Arial Narrow"/>
        <charset val="134"/>
      </rPr>
      <t>2-302</t>
    </r>
  </si>
  <si>
    <t>AL14</t>
  </si>
  <si>
    <t>鲁（2021）济南市不动产权第0318022号</t>
  </si>
  <si>
    <r>
      <rPr>
        <sz val="10"/>
        <rFont val="宋体"/>
        <charset val="134"/>
      </rPr>
      <t>大舜天成</t>
    </r>
    <r>
      <rPr>
        <sz val="10"/>
        <rFont val="Arial Narrow"/>
        <charset val="134"/>
      </rPr>
      <t>1</t>
    </r>
    <r>
      <rPr>
        <sz val="10"/>
        <rFont val="宋体"/>
        <charset val="134"/>
      </rPr>
      <t>号楼</t>
    </r>
    <r>
      <rPr>
        <sz val="10"/>
        <rFont val="Arial Narrow"/>
        <charset val="134"/>
      </rPr>
      <t>1-2101</t>
    </r>
  </si>
  <si>
    <r>
      <rPr>
        <sz val="10"/>
        <rFont val="宋体"/>
        <charset val="134"/>
      </rPr>
      <t>历下区山大路</t>
    </r>
    <r>
      <rPr>
        <sz val="10"/>
        <rFont val="Arial Narrow"/>
        <charset val="134"/>
      </rPr>
      <t>236</t>
    </r>
    <r>
      <rPr>
        <sz val="10"/>
        <rFont val="宋体"/>
        <charset val="134"/>
      </rPr>
      <t>号</t>
    </r>
    <r>
      <rPr>
        <sz val="10"/>
        <rFont val="Arial Narrow"/>
        <charset val="134"/>
      </rPr>
      <t>1</t>
    </r>
    <r>
      <rPr>
        <sz val="10"/>
        <rFont val="宋体"/>
        <charset val="134"/>
      </rPr>
      <t>号楼</t>
    </r>
  </si>
  <si>
    <t>钢混</t>
  </si>
  <si>
    <t>21/29</t>
  </si>
  <si>
    <t>AL20</t>
  </si>
  <si>
    <t>AL21</t>
  </si>
  <si>
    <t>AL22</t>
  </si>
  <si>
    <t>AL23</t>
  </si>
  <si>
    <t>AL24</t>
  </si>
  <si>
    <r>
      <rPr>
        <sz val="10"/>
        <color indexed="8"/>
        <rFont val="宋体"/>
        <charset val="134"/>
      </rPr>
      <t>房屋建筑物合计</t>
    </r>
  </si>
  <si>
    <r>
      <rPr>
        <sz val="10"/>
        <color indexed="8"/>
        <rFont val="宋体"/>
        <charset val="134"/>
      </rPr>
      <t>减：房屋建筑物减值准备</t>
    </r>
  </si>
  <si>
    <r>
      <rPr>
        <sz val="10"/>
        <rFont val="宋体"/>
        <charset val="134"/>
      </rPr>
      <t>房屋建筑物净额</t>
    </r>
  </si>
  <si>
    <t>固定资产—构筑物及其他辅助设施评估明细表</t>
  </si>
  <si>
    <r>
      <rPr>
        <sz val="10"/>
        <rFont val="宋体"/>
        <charset val="134"/>
      </rPr>
      <t>表</t>
    </r>
    <r>
      <rPr>
        <sz val="10"/>
        <rFont val="Times New Roman"/>
        <charset val="134"/>
      </rPr>
      <t>4-6-2</t>
    </r>
  </si>
  <si>
    <r>
      <rPr>
        <sz val="10"/>
        <rFont val="Times New Roman"/>
        <charset val="134"/>
      </rPr>
      <t xml:space="preserve"> </t>
    </r>
    <r>
      <rPr>
        <sz val="10"/>
        <rFont val="宋体"/>
        <charset val="134"/>
      </rPr>
      <t>名称</t>
    </r>
  </si>
  <si>
    <t>材质或结构</t>
  </si>
  <si>
    <r>
      <rPr>
        <sz val="10"/>
        <rFont val="宋体"/>
        <charset val="134"/>
      </rPr>
      <t>规格尺寸</t>
    </r>
  </si>
  <si>
    <t>资产状况</t>
  </si>
  <si>
    <r>
      <rPr>
        <sz val="10"/>
        <rFont val="宋体"/>
        <charset val="134"/>
      </rPr>
      <t>建成年月</t>
    </r>
  </si>
  <si>
    <r>
      <rPr>
        <sz val="10"/>
        <rFont val="宋体"/>
        <charset val="134"/>
      </rPr>
      <t>评估单价</t>
    </r>
    <r>
      <rPr>
        <sz val="10"/>
        <rFont val="Times New Roman"/>
        <charset val="134"/>
      </rPr>
      <t>(</t>
    </r>
    <r>
      <rPr>
        <sz val="10"/>
        <rFont val="宋体"/>
        <charset val="134"/>
      </rPr>
      <t>元</t>
    </r>
    <r>
      <rPr>
        <sz val="10"/>
        <rFont val="Times New Roman"/>
        <charset val="134"/>
      </rPr>
      <t>/m</t>
    </r>
    <r>
      <rPr>
        <vertAlign val="superscript"/>
        <sz val="10"/>
        <rFont val="Times New Roman"/>
        <charset val="134"/>
      </rPr>
      <t>2</t>
    </r>
    <r>
      <rPr>
        <sz val="10"/>
        <rFont val="Times New Roman"/>
        <charset val="134"/>
      </rPr>
      <t>)</t>
    </r>
  </si>
  <si>
    <t>唯一标识列</t>
  </si>
  <si>
    <t>AM1</t>
  </si>
  <si>
    <t>AM2</t>
  </si>
  <si>
    <t>AM3</t>
  </si>
  <si>
    <t>AM4</t>
  </si>
  <si>
    <t>AM5</t>
  </si>
  <si>
    <t>AM6</t>
  </si>
  <si>
    <t>AM7</t>
  </si>
  <si>
    <t>AM8</t>
  </si>
  <si>
    <t>AM9</t>
  </si>
  <si>
    <t>AM10</t>
  </si>
  <si>
    <t>AM11</t>
  </si>
  <si>
    <t>AM12</t>
  </si>
  <si>
    <t>AM13</t>
  </si>
  <si>
    <t>AM14</t>
  </si>
  <si>
    <t>AM15</t>
  </si>
  <si>
    <t>AM16</t>
  </si>
  <si>
    <t>AM17</t>
  </si>
  <si>
    <r>
      <rPr>
        <sz val="10"/>
        <color indexed="8"/>
        <rFont val="宋体"/>
        <charset val="134"/>
      </rPr>
      <t>构筑物合计</t>
    </r>
  </si>
  <si>
    <r>
      <rPr>
        <sz val="10"/>
        <color indexed="8"/>
        <rFont val="宋体"/>
        <charset val="134"/>
      </rPr>
      <t>减：构筑物及其他辅助设施减值准备</t>
    </r>
  </si>
  <si>
    <r>
      <rPr>
        <sz val="10"/>
        <rFont val="宋体"/>
        <charset val="134"/>
      </rPr>
      <t>构筑物净额</t>
    </r>
  </si>
  <si>
    <t>固定资产—管道和沟槽评估明细表</t>
  </si>
  <si>
    <r>
      <rPr>
        <sz val="10"/>
        <rFont val="宋体"/>
        <charset val="134"/>
      </rPr>
      <t>表</t>
    </r>
    <r>
      <rPr>
        <sz val="10"/>
        <rFont val="Times New Roman"/>
        <charset val="134"/>
      </rPr>
      <t>4-6-3</t>
    </r>
  </si>
  <si>
    <r>
      <rPr>
        <sz val="10"/>
        <rFont val="宋体"/>
        <charset val="134"/>
      </rPr>
      <t>起讫地址</t>
    </r>
  </si>
  <si>
    <r>
      <rPr>
        <sz val="10"/>
        <rFont val="宋体"/>
        <charset val="134"/>
      </rPr>
      <t xml:space="preserve">长度
</t>
    </r>
    <r>
      <rPr>
        <sz val="10"/>
        <rFont val="Times New Roman"/>
        <charset val="134"/>
      </rPr>
      <t>(m)</t>
    </r>
  </si>
  <si>
    <r>
      <rPr>
        <sz val="10"/>
        <rFont val="宋体"/>
        <charset val="134"/>
      </rPr>
      <t xml:space="preserve">漕深
</t>
    </r>
    <r>
      <rPr>
        <sz val="10"/>
        <rFont val="Times New Roman"/>
        <charset val="134"/>
      </rPr>
      <t>(m)</t>
    </r>
  </si>
  <si>
    <r>
      <rPr>
        <sz val="10"/>
        <rFont val="宋体"/>
        <charset val="134"/>
      </rPr>
      <t>沟宽</t>
    </r>
    <r>
      <rPr>
        <sz val="10"/>
        <rFont val="Times New Roman"/>
        <charset val="134"/>
      </rPr>
      <t>*</t>
    </r>
    <r>
      <rPr>
        <sz val="10"/>
        <rFont val="宋体"/>
        <charset val="134"/>
      </rPr>
      <t>沟厚</t>
    </r>
    <r>
      <rPr>
        <sz val="10"/>
        <rFont val="Times New Roman"/>
        <charset val="134"/>
      </rPr>
      <t xml:space="preserve">(mm*mm)
</t>
    </r>
    <r>
      <rPr>
        <sz val="10"/>
        <rFont val="宋体"/>
        <charset val="134"/>
      </rPr>
      <t>管径</t>
    </r>
    <r>
      <rPr>
        <sz val="10"/>
        <rFont val="Times New Roman"/>
        <charset val="134"/>
      </rPr>
      <t>*</t>
    </r>
    <r>
      <rPr>
        <sz val="10"/>
        <rFont val="宋体"/>
        <charset val="134"/>
      </rPr>
      <t>壁厚</t>
    </r>
    <r>
      <rPr>
        <sz val="10"/>
        <rFont val="Times New Roman"/>
        <charset val="134"/>
      </rPr>
      <t>(mm*mm)</t>
    </r>
  </si>
  <si>
    <r>
      <rPr>
        <sz val="10"/>
        <rFont val="宋体"/>
        <charset val="134"/>
      </rPr>
      <t>材质</t>
    </r>
  </si>
  <si>
    <r>
      <rPr>
        <sz val="10"/>
        <rFont val="宋体"/>
        <charset val="134"/>
      </rPr>
      <t>绝缘方式</t>
    </r>
  </si>
  <si>
    <t>概预算</t>
  </si>
  <si>
    <t>权属
证明</t>
  </si>
  <si>
    <r>
      <rPr>
        <sz val="10"/>
        <rFont val="宋体"/>
        <charset val="134"/>
      </rPr>
      <t>计提减值
准备金额</t>
    </r>
  </si>
  <si>
    <t>勘查</t>
  </si>
  <si>
    <t>照相</t>
  </si>
  <si>
    <t>依据补
充说明</t>
  </si>
  <si>
    <t>材质</t>
  </si>
  <si>
    <t>耐用年限</t>
  </si>
  <si>
    <t>功能性贬值率</t>
  </si>
  <si>
    <t>经济性贬值率</t>
  </si>
  <si>
    <t>建安造价</t>
  </si>
  <si>
    <t>建安单价</t>
  </si>
  <si>
    <t>前期及其他费率</t>
  </si>
  <si>
    <t>前期及其他费</t>
  </si>
  <si>
    <t>合理工期</t>
  </si>
  <si>
    <t>资金成本率</t>
  </si>
  <si>
    <t>资金成本</t>
  </si>
  <si>
    <t>重置全价</t>
  </si>
  <si>
    <r>
      <rPr>
        <sz val="10"/>
        <rFont val="宋体"/>
        <charset val="134"/>
      </rPr>
      <t>管道沟槽合计</t>
    </r>
  </si>
  <si>
    <r>
      <rPr>
        <sz val="10"/>
        <rFont val="宋体"/>
        <charset val="134"/>
      </rPr>
      <t>减：管道和沟槽减值准备</t>
    </r>
  </si>
  <si>
    <r>
      <rPr>
        <sz val="10"/>
        <rFont val="宋体"/>
        <charset val="134"/>
      </rPr>
      <t>管道沟槽净额</t>
    </r>
  </si>
  <si>
    <t>固定资产—车辆评估明细表</t>
  </si>
  <si>
    <r>
      <rPr>
        <sz val="10"/>
        <rFont val="宋体"/>
        <charset val="134"/>
      </rPr>
      <t>表</t>
    </r>
    <r>
      <rPr>
        <sz val="10"/>
        <rFont val="Times New Roman"/>
        <charset val="134"/>
      </rPr>
      <t>4-6-5</t>
    </r>
  </si>
  <si>
    <r>
      <rPr>
        <sz val="10"/>
        <rFont val="宋体"/>
        <charset val="134"/>
      </rPr>
      <t>车辆牌号</t>
    </r>
  </si>
  <si>
    <r>
      <rPr>
        <sz val="10"/>
        <rFont val="宋体"/>
        <charset val="134"/>
      </rPr>
      <t>行驶证载权利人</t>
    </r>
  </si>
  <si>
    <r>
      <rPr>
        <sz val="10"/>
        <rFont val="宋体"/>
        <charset val="134"/>
      </rPr>
      <t>车辆名称</t>
    </r>
  </si>
  <si>
    <r>
      <rPr>
        <sz val="10"/>
        <rFont val="宋体"/>
        <charset val="134"/>
      </rPr>
      <t>生产厂家</t>
    </r>
  </si>
  <si>
    <r>
      <rPr>
        <sz val="10"/>
        <rFont val="宋体"/>
        <charset val="134"/>
      </rPr>
      <t>购置日期</t>
    </r>
  </si>
  <si>
    <r>
      <rPr>
        <sz val="10"/>
        <rFont val="宋体"/>
        <charset val="134"/>
      </rPr>
      <t>所属部门</t>
    </r>
  </si>
  <si>
    <r>
      <rPr>
        <sz val="10"/>
        <rFont val="宋体"/>
        <charset val="134"/>
      </rPr>
      <t>已行驶里程</t>
    </r>
    <r>
      <rPr>
        <sz val="10"/>
        <rFont val="Times New Roman"/>
        <charset val="134"/>
      </rPr>
      <t>(</t>
    </r>
    <r>
      <rPr>
        <sz val="10"/>
        <rFont val="宋体"/>
        <charset val="134"/>
      </rPr>
      <t>公里</t>
    </r>
    <r>
      <rPr>
        <sz val="10"/>
        <rFont val="Times New Roman"/>
        <charset val="134"/>
      </rPr>
      <t>)</t>
    </r>
  </si>
  <si>
    <t>行驶证</t>
  </si>
  <si>
    <t>核实</t>
  </si>
  <si>
    <t>年代</t>
  </si>
  <si>
    <t>经济寿命
年限</t>
  </si>
  <si>
    <t>年限
成新率</t>
  </si>
  <si>
    <t>规定行驶
里程</t>
  </si>
  <si>
    <t>已行驶里程</t>
  </si>
  <si>
    <t>里程
成新率</t>
  </si>
  <si>
    <t>现场勘查
成新率</t>
  </si>
  <si>
    <t>购置价
（含税）</t>
  </si>
  <si>
    <t>车辆购置税</t>
  </si>
  <si>
    <t>牌照费</t>
  </si>
  <si>
    <t>重置全价
（含税）</t>
  </si>
  <si>
    <t>重置全价
（不含税）</t>
  </si>
  <si>
    <t>二手市场
平均价</t>
  </si>
  <si>
    <r>
      <rPr>
        <sz val="10"/>
        <rFont val="宋体"/>
        <charset val="134"/>
      </rPr>
      <t>车辆合计</t>
    </r>
  </si>
  <si>
    <r>
      <rPr>
        <sz val="10"/>
        <rFont val="宋体"/>
        <charset val="134"/>
      </rPr>
      <t>减：车辆减值准备</t>
    </r>
  </si>
  <si>
    <r>
      <rPr>
        <sz val="10"/>
        <rFont val="宋体"/>
        <charset val="134"/>
      </rPr>
      <t>车辆净额</t>
    </r>
  </si>
  <si>
    <t>固定资产—电子设备评估明细表</t>
  </si>
  <si>
    <r>
      <rPr>
        <sz val="10"/>
        <rFont val="宋体"/>
        <charset val="134"/>
      </rPr>
      <t>表</t>
    </r>
    <r>
      <rPr>
        <sz val="10"/>
        <rFont val="Times New Roman"/>
        <charset val="134"/>
      </rPr>
      <t>4-6-6</t>
    </r>
  </si>
  <si>
    <r>
      <rPr>
        <sz val="10"/>
        <rFont val="宋体"/>
        <charset val="134"/>
      </rPr>
      <t>设备名称</t>
    </r>
  </si>
  <si>
    <t>格力空调</t>
  </si>
  <si>
    <t>KFR-35GW/k(35556)d1-N2</t>
  </si>
  <si>
    <t>格力公司</t>
  </si>
  <si>
    <t>北院5号楼2-301</t>
  </si>
  <si>
    <t>2009-12-10</t>
  </si>
  <si>
    <r>
      <rPr>
        <sz val="10"/>
        <rFont val="宋体"/>
        <charset val="134"/>
      </rPr>
      <t>闵子骞路</t>
    </r>
    <r>
      <rPr>
        <sz val="10"/>
        <rFont val="Times New Roman"/>
        <charset val="134"/>
      </rPr>
      <t>56</t>
    </r>
    <r>
      <rPr>
        <sz val="10"/>
        <rFont val="宋体"/>
        <charset val="134"/>
      </rPr>
      <t>号东院</t>
    </r>
    <r>
      <rPr>
        <sz val="10"/>
        <rFont val="Times New Roman"/>
        <charset val="134"/>
      </rPr>
      <t>1-4-602</t>
    </r>
  </si>
  <si>
    <t>北院1号楼1-103</t>
  </si>
  <si>
    <t>北院1号楼1-604</t>
  </si>
  <si>
    <t>北院2号楼2-101</t>
  </si>
  <si>
    <t>格力KFR-72LW/E1（72568L1）A1-N1</t>
  </si>
  <si>
    <t>北院2号楼2-604</t>
  </si>
  <si>
    <t>2010-11-01</t>
  </si>
  <si>
    <t>30301000032</t>
  </si>
  <si>
    <t>北院5号楼2-302</t>
  </si>
  <si>
    <t>KFR-35CW</t>
  </si>
  <si>
    <t>2011-09-08</t>
  </si>
  <si>
    <t>床垫</t>
  </si>
  <si>
    <t>1.5*2.00</t>
  </si>
  <si>
    <t>济南</t>
  </si>
  <si>
    <t>北院1号楼1-601</t>
  </si>
  <si>
    <t>2016-05-07</t>
  </si>
  <si>
    <t>沙发</t>
  </si>
  <si>
    <t>长4米宽1米</t>
  </si>
  <si>
    <t>大舜天成2101室</t>
  </si>
  <si>
    <t>海尔空调</t>
  </si>
  <si>
    <r>
      <rPr>
        <sz val="10"/>
        <rFont val="宋体"/>
        <charset val="134"/>
      </rPr>
      <t>海尔</t>
    </r>
    <r>
      <rPr>
        <sz val="10"/>
        <rFont val="Times New Roman"/>
        <charset val="134"/>
      </rPr>
      <t>KFRD-33GW/Z1</t>
    </r>
  </si>
  <si>
    <t>海尔公司</t>
  </si>
  <si>
    <t>北院1号楼1-602</t>
  </si>
  <si>
    <t>海尔单机空调</t>
  </si>
  <si>
    <r>
      <rPr>
        <sz val="10"/>
        <rFont val="宋体"/>
        <charset val="134"/>
      </rPr>
      <t>海尔</t>
    </r>
    <r>
      <rPr>
        <sz val="10"/>
        <rFont val="Times New Roman"/>
        <charset val="134"/>
      </rPr>
      <t>KFRD-33GW/Z2</t>
    </r>
  </si>
  <si>
    <t>北院2号楼2-601</t>
  </si>
  <si>
    <t>599000004</t>
  </si>
  <si>
    <t>海尔KFRD-33GW/Z2</t>
  </si>
  <si>
    <t>0599000007</t>
  </si>
  <si>
    <t>海尔彩电</t>
  </si>
  <si>
    <t>HDP3419H</t>
  </si>
  <si>
    <t>030301000017</t>
  </si>
  <si>
    <t>直流变频风管机</t>
  </si>
  <si>
    <t>FJDP63QVC</t>
  </si>
  <si>
    <t>大金</t>
  </si>
  <si>
    <t>2016-12-02</t>
  </si>
  <si>
    <r>
      <rPr>
        <sz val="10"/>
        <rFont val="宋体"/>
        <charset val="134"/>
      </rPr>
      <t>在序号</t>
    </r>
    <r>
      <rPr>
        <sz val="10"/>
        <rFont val="Times New Roman"/>
        <charset val="134"/>
      </rPr>
      <t>26</t>
    </r>
    <r>
      <rPr>
        <sz val="10"/>
        <rFont val="宋体"/>
        <charset val="134"/>
      </rPr>
      <t>评</t>
    </r>
  </si>
  <si>
    <t>030301000018</t>
  </si>
  <si>
    <t>030301000019</t>
  </si>
  <si>
    <t>030301000020</t>
  </si>
  <si>
    <t>030301000021</t>
  </si>
  <si>
    <t>030301000022</t>
  </si>
  <si>
    <t>030301000023</t>
  </si>
  <si>
    <t>030301000024</t>
  </si>
  <si>
    <t>030301000025</t>
  </si>
  <si>
    <t>直流变频主机</t>
  </si>
  <si>
    <t>030799000014</t>
  </si>
  <si>
    <t>方太油烟机</t>
  </si>
  <si>
    <t>CXW-200-JQ03TS</t>
  </si>
  <si>
    <t>方太公司</t>
  </si>
  <si>
    <t>030799000015</t>
  </si>
  <si>
    <t>方太打火炉</t>
  </si>
  <si>
    <t>JZT-HA2G.B</t>
  </si>
  <si>
    <t>030799000016</t>
  </si>
  <si>
    <t>史密斯净水器</t>
  </si>
  <si>
    <t>TR400-C1</t>
  </si>
  <si>
    <t>史密斯公司</t>
  </si>
  <si>
    <t>030799000017</t>
  </si>
  <si>
    <t>海尔洗衣机</t>
  </si>
  <si>
    <t>52-D808DKH</t>
  </si>
  <si>
    <r>
      <rPr>
        <sz val="10"/>
        <rFont val="宋体"/>
        <charset val="134"/>
      </rPr>
      <t>电子设备合计</t>
    </r>
  </si>
  <si>
    <r>
      <rPr>
        <sz val="10"/>
        <rFont val="宋体"/>
        <charset val="134"/>
      </rPr>
      <t>减：电子设备减值准备</t>
    </r>
  </si>
  <si>
    <r>
      <rPr>
        <sz val="10"/>
        <rFont val="宋体"/>
        <charset val="134"/>
      </rPr>
      <t>电子设备净额</t>
    </r>
  </si>
  <si>
    <t>在建工程评估汇总表</t>
  </si>
  <si>
    <r>
      <rPr>
        <sz val="10"/>
        <rFont val="宋体"/>
        <charset val="134"/>
      </rPr>
      <t>表</t>
    </r>
    <r>
      <rPr>
        <sz val="10"/>
        <rFont val="Times New Roman"/>
        <charset val="134"/>
      </rPr>
      <t>4-7</t>
    </r>
  </si>
  <si>
    <r>
      <rPr>
        <sz val="10"/>
        <rFont val="宋体"/>
        <charset val="134"/>
      </rPr>
      <t>审计前账面值</t>
    </r>
  </si>
  <si>
    <t>4-7-1</t>
  </si>
  <si>
    <r>
      <rPr>
        <sz val="10"/>
        <rFont val="宋体"/>
        <charset val="134"/>
      </rPr>
      <t>在建工程</t>
    </r>
    <r>
      <rPr>
        <sz val="10"/>
        <rFont val="Times New Roman"/>
        <charset val="134"/>
      </rPr>
      <t>—</t>
    </r>
    <r>
      <rPr>
        <sz val="10"/>
        <rFont val="宋体"/>
        <charset val="134"/>
      </rPr>
      <t>土建工程</t>
    </r>
  </si>
  <si>
    <t>4-7-2</t>
  </si>
  <si>
    <r>
      <rPr>
        <sz val="10"/>
        <rFont val="宋体"/>
        <charset val="134"/>
      </rPr>
      <t>在建工程</t>
    </r>
    <r>
      <rPr>
        <sz val="10"/>
        <rFont val="Times New Roman"/>
        <charset val="134"/>
      </rPr>
      <t>—</t>
    </r>
    <r>
      <rPr>
        <sz val="10"/>
        <rFont val="宋体"/>
        <charset val="134"/>
      </rPr>
      <t>设备安装工程</t>
    </r>
  </si>
  <si>
    <r>
      <rPr>
        <sz val="10"/>
        <rFont val="宋体"/>
        <charset val="134"/>
      </rPr>
      <t>在建工程合计</t>
    </r>
  </si>
  <si>
    <r>
      <rPr>
        <sz val="10"/>
        <rFont val="宋体"/>
        <charset val="134"/>
      </rPr>
      <t>减：在建工程减值准备</t>
    </r>
  </si>
  <si>
    <r>
      <rPr>
        <sz val="10"/>
        <rFont val="宋体"/>
        <charset val="134"/>
      </rPr>
      <t>在建工程净额</t>
    </r>
  </si>
  <si>
    <t>在建工程—土建工程评估明细表</t>
  </si>
  <si>
    <r>
      <rPr>
        <sz val="10"/>
        <rFont val="宋体"/>
        <charset val="134"/>
      </rPr>
      <t>表</t>
    </r>
    <r>
      <rPr>
        <sz val="10"/>
        <rFont val="Times New Roman"/>
        <charset val="134"/>
      </rPr>
      <t>4-7-1</t>
    </r>
  </si>
  <si>
    <r>
      <rPr>
        <sz val="10"/>
        <rFont val="宋体"/>
        <charset val="134"/>
      </rPr>
      <t>项目名称</t>
    </r>
  </si>
  <si>
    <r>
      <rPr>
        <sz val="10"/>
        <rFont val="宋体"/>
        <charset val="134"/>
      </rPr>
      <t>建筑面积</t>
    </r>
    <r>
      <rPr>
        <sz val="10"/>
        <rFont val="Times New Roman"/>
        <charset val="134"/>
      </rPr>
      <t>/</t>
    </r>
    <r>
      <rPr>
        <sz val="10"/>
        <rFont val="宋体"/>
        <charset val="134"/>
      </rPr>
      <t>容积</t>
    </r>
  </si>
  <si>
    <r>
      <rPr>
        <sz val="10"/>
        <rFont val="宋体"/>
        <charset val="134"/>
      </rPr>
      <t>开工日期</t>
    </r>
  </si>
  <si>
    <r>
      <rPr>
        <sz val="10"/>
        <rFont val="宋体"/>
        <charset val="134"/>
      </rPr>
      <t>预计完工日期</t>
    </r>
  </si>
  <si>
    <r>
      <rPr>
        <sz val="10"/>
        <rFont val="宋体"/>
        <charset val="134"/>
      </rPr>
      <t>形象进度</t>
    </r>
  </si>
  <si>
    <r>
      <rPr>
        <sz val="10"/>
        <rFont val="宋体"/>
        <charset val="134"/>
      </rPr>
      <t>付款比例</t>
    </r>
  </si>
  <si>
    <r>
      <rPr>
        <sz val="10"/>
        <rFont val="宋体"/>
        <charset val="134"/>
      </rPr>
      <t>概算金额</t>
    </r>
    <r>
      <rPr>
        <sz val="10"/>
        <rFont val="Times New Roman"/>
        <charset val="134"/>
      </rPr>
      <t>(</t>
    </r>
    <r>
      <rPr>
        <sz val="10"/>
        <rFont val="宋体"/>
        <charset val="134"/>
      </rPr>
      <t>元</t>
    </r>
    <r>
      <rPr>
        <sz val="10"/>
        <rFont val="Times New Roman"/>
        <charset val="134"/>
      </rPr>
      <t>)</t>
    </r>
  </si>
  <si>
    <r>
      <rPr>
        <sz val="10"/>
        <rFont val="宋体"/>
        <charset val="134"/>
      </rPr>
      <t>土地出让合同</t>
    </r>
    <r>
      <rPr>
        <sz val="10"/>
        <rFont val="Times New Roman"/>
        <charset val="134"/>
      </rPr>
      <t>(</t>
    </r>
    <r>
      <rPr>
        <sz val="10"/>
        <rFont val="宋体"/>
        <charset val="134"/>
      </rPr>
      <t>有</t>
    </r>
    <r>
      <rPr>
        <sz val="10"/>
        <rFont val="Times New Roman"/>
        <charset val="134"/>
      </rPr>
      <t>/</t>
    </r>
    <r>
      <rPr>
        <sz val="10"/>
        <rFont val="宋体"/>
        <charset val="134"/>
      </rPr>
      <t>无</t>
    </r>
    <r>
      <rPr>
        <sz val="10"/>
        <rFont val="Times New Roman"/>
        <charset val="134"/>
      </rPr>
      <t>)</t>
    </r>
  </si>
  <si>
    <r>
      <rPr>
        <sz val="10"/>
        <rFont val="宋体"/>
        <charset val="134"/>
      </rPr>
      <t>建筑用地许可证</t>
    </r>
    <r>
      <rPr>
        <sz val="10"/>
        <rFont val="Times New Roman"/>
        <charset val="134"/>
      </rPr>
      <t>(</t>
    </r>
    <r>
      <rPr>
        <sz val="10"/>
        <rFont val="宋体"/>
        <charset val="134"/>
      </rPr>
      <t>有</t>
    </r>
    <r>
      <rPr>
        <sz val="10"/>
        <rFont val="Times New Roman"/>
        <charset val="134"/>
      </rPr>
      <t>/</t>
    </r>
    <r>
      <rPr>
        <sz val="10"/>
        <rFont val="宋体"/>
        <charset val="134"/>
      </rPr>
      <t>无</t>
    </r>
    <r>
      <rPr>
        <sz val="10"/>
        <rFont val="Times New Roman"/>
        <charset val="134"/>
      </rPr>
      <t>)</t>
    </r>
  </si>
  <si>
    <r>
      <rPr>
        <sz val="10"/>
        <rFont val="宋体"/>
        <charset val="134"/>
      </rPr>
      <t>建筑规划许可证</t>
    </r>
    <r>
      <rPr>
        <sz val="10"/>
        <rFont val="Times New Roman"/>
        <charset val="134"/>
      </rPr>
      <t>(</t>
    </r>
    <r>
      <rPr>
        <sz val="10"/>
        <rFont val="宋体"/>
        <charset val="134"/>
      </rPr>
      <t>有</t>
    </r>
    <r>
      <rPr>
        <sz val="10"/>
        <rFont val="Times New Roman"/>
        <charset val="134"/>
      </rPr>
      <t>/</t>
    </r>
    <r>
      <rPr>
        <sz val="10"/>
        <rFont val="宋体"/>
        <charset val="134"/>
      </rPr>
      <t>无</t>
    </r>
    <r>
      <rPr>
        <sz val="10"/>
        <rFont val="Times New Roman"/>
        <charset val="134"/>
      </rPr>
      <t>)</t>
    </r>
  </si>
  <si>
    <r>
      <rPr>
        <sz val="10"/>
        <rFont val="宋体"/>
        <charset val="134"/>
      </rPr>
      <t>建筑开工许可证</t>
    </r>
    <r>
      <rPr>
        <sz val="10"/>
        <rFont val="Times New Roman"/>
        <charset val="134"/>
      </rPr>
      <t>(</t>
    </r>
    <r>
      <rPr>
        <sz val="10"/>
        <rFont val="宋体"/>
        <charset val="134"/>
      </rPr>
      <t>有</t>
    </r>
    <r>
      <rPr>
        <sz val="10"/>
        <rFont val="Times New Roman"/>
        <charset val="134"/>
      </rPr>
      <t>/</t>
    </r>
    <r>
      <rPr>
        <sz val="10"/>
        <rFont val="宋体"/>
        <charset val="134"/>
      </rPr>
      <t>无</t>
    </r>
    <r>
      <rPr>
        <sz val="10"/>
        <rFont val="Times New Roman"/>
        <charset val="134"/>
      </rPr>
      <t>)</t>
    </r>
  </si>
  <si>
    <t>合同
协议</t>
  </si>
  <si>
    <t>土地证</t>
  </si>
  <si>
    <t>房产证</t>
  </si>
  <si>
    <t>核实调整后账面值</t>
  </si>
  <si>
    <r>
      <rPr>
        <sz val="10"/>
        <rFont val="宋体"/>
        <charset val="134"/>
      </rPr>
      <t>在建工程－土建工程合计</t>
    </r>
  </si>
  <si>
    <r>
      <rPr>
        <sz val="10"/>
        <rFont val="宋体"/>
        <charset val="134"/>
      </rPr>
      <t>减：在建土建工程减值准备</t>
    </r>
  </si>
  <si>
    <r>
      <rPr>
        <sz val="10"/>
        <rFont val="宋体"/>
        <charset val="134"/>
      </rPr>
      <t>在建工程－土建工程净额</t>
    </r>
  </si>
  <si>
    <t>在建工程—设备安装工程评估明细表</t>
  </si>
  <si>
    <r>
      <rPr>
        <sz val="10"/>
        <rFont val="宋体"/>
        <charset val="134"/>
      </rPr>
      <t>表</t>
    </r>
    <r>
      <rPr>
        <sz val="10"/>
        <rFont val="Times New Roman"/>
        <charset val="134"/>
      </rPr>
      <t>4-7-2</t>
    </r>
  </si>
  <si>
    <r>
      <rPr>
        <sz val="10"/>
        <rFont val="宋体"/>
        <charset val="134"/>
      </rPr>
      <t>开工
日期</t>
    </r>
  </si>
  <si>
    <r>
      <rPr>
        <sz val="10"/>
        <rFont val="宋体"/>
        <charset val="134"/>
      </rPr>
      <t>预计完
工日期</t>
    </r>
  </si>
  <si>
    <r>
      <rPr>
        <sz val="10"/>
        <rFont val="宋体"/>
        <charset val="134"/>
      </rPr>
      <t>合同</t>
    </r>
    <r>
      <rPr>
        <sz val="10"/>
        <rFont val="Times New Roman"/>
        <charset val="134"/>
      </rPr>
      <t>(</t>
    </r>
    <r>
      <rPr>
        <sz val="10"/>
        <rFont val="宋体"/>
        <charset val="134"/>
      </rPr>
      <t>概算</t>
    </r>
    <r>
      <rPr>
        <sz val="10"/>
        <rFont val="Times New Roman"/>
        <charset val="134"/>
      </rPr>
      <t>)</t>
    </r>
    <r>
      <rPr>
        <sz val="10"/>
        <rFont val="宋体"/>
        <charset val="134"/>
      </rPr>
      <t>金额</t>
    </r>
  </si>
  <si>
    <r>
      <rPr>
        <sz val="10"/>
        <rFont val="宋体"/>
        <charset val="134"/>
      </rPr>
      <t>付款比例</t>
    </r>
    <r>
      <rPr>
        <sz val="10"/>
        <rFont val="Times New Roman"/>
        <charset val="134"/>
      </rPr>
      <t>(%)</t>
    </r>
  </si>
  <si>
    <r>
      <rPr>
        <sz val="10"/>
        <rFont val="宋体"/>
        <charset val="134"/>
      </rPr>
      <t>设备费</t>
    </r>
  </si>
  <si>
    <r>
      <rPr>
        <sz val="10"/>
        <rFont val="宋体"/>
        <charset val="134"/>
      </rPr>
      <t>资金成本</t>
    </r>
  </si>
  <si>
    <r>
      <rPr>
        <sz val="10"/>
        <rFont val="宋体"/>
        <charset val="134"/>
      </rPr>
      <t>安装费及其他</t>
    </r>
  </si>
  <si>
    <t>设备费</t>
  </si>
  <si>
    <t>安装费
及其他</t>
  </si>
  <si>
    <r>
      <rPr>
        <sz val="10"/>
        <rFont val="宋体"/>
        <charset val="134"/>
      </rPr>
      <t>在建工程－设备在建工程合计</t>
    </r>
  </si>
  <si>
    <r>
      <rPr>
        <sz val="10"/>
        <rFont val="宋体"/>
        <charset val="134"/>
      </rPr>
      <t>减：在建设备安装工程减值准备</t>
    </r>
  </si>
  <si>
    <r>
      <rPr>
        <sz val="10"/>
        <rFont val="宋体"/>
        <charset val="134"/>
      </rPr>
      <t>在建工程－设备在建工程净额</t>
    </r>
  </si>
  <si>
    <t>工程物资评估明细表</t>
  </si>
  <si>
    <r>
      <rPr>
        <sz val="10"/>
        <rFont val="宋体"/>
        <charset val="134"/>
      </rPr>
      <t>表</t>
    </r>
    <r>
      <rPr>
        <sz val="10"/>
        <rFont val="Times New Roman"/>
        <charset val="134"/>
      </rPr>
      <t>4-8</t>
    </r>
  </si>
  <si>
    <r>
      <rPr>
        <sz val="10"/>
        <rFont val="宋体"/>
        <charset val="134"/>
      </rPr>
      <t>名称</t>
    </r>
  </si>
  <si>
    <r>
      <rPr>
        <sz val="10"/>
        <rFont val="宋体"/>
        <charset val="134"/>
      </rPr>
      <t>工程项目</t>
    </r>
  </si>
  <si>
    <r>
      <rPr>
        <sz val="10"/>
        <rFont val="宋体"/>
        <charset val="134"/>
      </rPr>
      <t>计量
单位</t>
    </r>
  </si>
  <si>
    <r>
      <rPr>
        <sz val="10"/>
        <rFont val="宋体"/>
        <charset val="134"/>
      </rPr>
      <t xml:space="preserve">增值率
</t>
    </r>
    <r>
      <rPr>
        <sz val="10"/>
        <rFont val="Times New Roman"/>
        <charset val="134"/>
      </rPr>
      <t>%</t>
    </r>
  </si>
  <si>
    <t>发票</t>
  </si>
  <si>
    <t>购置价（不含税）</t>
  </si>
  <si>
    <r>
      <rPr>
        <sz val="10"/>
        <rFont val="宋体"/>
        <charset val="134"/>
      </rPr>
      <t>工程物资合计</t>
    </r>
  </si>
  <si>
    <r>
      <rPr>
        <sz val="10"/>
        <rFont val="宋体"/>
        <charset val="134"/>
      </rPr>
      <t>减：工程物资减值准备</t>
    </r>
  </si>
  <si>
    <r>
      <rPr>
        <sz val="10"/>
        <rFont val="宋体"/>
        <charset val="134"/>
      </rPr>
      <t>工程物资净额</t>
    </r>
  </si>
</sst>
</file>

<file path=xl/styles.xml><?xml version="1.0" encoding="utf-8"?>
<styleSheet xmlns="http://schemas.openxmlformats.org/spreadsheetml/2006/main">
  <numFmts count="137">
    <numFmt numFmtId="24" formatCode="\$#,##0_);[Red]\(\$#,##0\)"/>
    <numFmt numFmtId="25" formatCode="\$#,##0.00_);\(\$#,##0.0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 numFmtId="177" formatCode="&quot;Ç&quot;\ &quot;´&quot;&quot;´&quot;&quot;´&quot;&quot;´&quot;\ &quot;»&quot;&quot;»&quot;&quot;»&quot;&quot;»&quot;"/>
    <numFmt numFmtId="178" formatCode="#,##0.0\ ;\(#,##0.0\)"/>
    <numFmt numFmtId="179" formatCode="&quot;$&quot;#,##0.000_);\(&quot;$&quot;#,##0.000\)"/>
    <numFmt numFmtId="180" formatCode="#,##0\ &quot;FB&quot;;\-#,##0\ &quot;FB&quot;"/>
    <numFmt numFmtId="181" formatCode="_(* #,##0.0_)_x_x_x;_(* \(#,##0.0\)_x_x_x;_(* &quot;-&quot;??_)_x_x_x;_(@_)_x_x_x"/>
    <numFmt numFmtId="182" formatCode="###0;\(###0\)"/>
    <numFmt numFmtId="183" formatCode="_(* #,##0_);_(* \(#,##0\);_(* &quot;-&quot;_);_(@_)"/>
    <numFmt numFmtId="184" formatCode="0.0_)\%;\(0.0\)\%;0.0_)\%;@_)_%"/>
    <numFmt numFmtId="185" formatCode="#,##0.00\ &quot;FB&quot;;\-#,##0.00\ &quot;FB&quot;"/>
    <numFmt numFmtId="186" formatCode="\&amp;\,\&amp;\&amp;&quot;ð&quot;.&quot;ð&quot;&quot;ð&quot;_);\(\&amp;\,\&amp;\&amp;&quot;ð&quot;.&quot;ð&quot;&quot;ð&quot;\)"/>
    <numFmt numFmtId="187" formatCode="&quot;$&quot;_(#,##0.00_);&quot;$&quot;\(#,##0.00\)"/>
    <numFmt numFmtId="188" formatCode="&quot;$&quot;#,##0.00_);[Red]&quot;\&quot;&quot;\&quot;&quot;\&quot;&quot;\&quot;&quot;\&quot;&quot;\&quot;&quot;\&quot;&quot;\&quot;&quot;\&quot;&quot;\&quot;&quot;\&quot;&quot;\&quot;&quot;\&quot;&quot;\&quot;&quot;\&quot;&quot;\&quot;&quot;\&quot;&quot;\&quot;&quot;\&quot;&quot;\&quot;&quot;\&quot;&quot;\&quot;&quot;\&quot;\(&quot;$&quot;#,##0.00&quot;\&quot;&quot;\&quot;&quot;\&quot;&quot;\&quot;&quot;\&quot;&quot;\&quot;&quot;\&quot;&quot;\&quot;&quot;\&quot;&quot;\&quot;&quot;\&quot;&quot;\&quot;&quot;\&quot;&quot;\&quot;&quot;\&quot;&quot;\&quot;&quot;\&quot;&quot;\&quot;&quot;\&quot;&quot;\&quot;&quot;\&quot;&quot;\&quot;&quot;\&quot;\)"/>
    <numFmt numFmtId="189" formatCode="0.0%"/>
    <numFmt numFmtId="190" formatCode="#,##0.0_);\(#,##0.0\)"/>
    <numFmt numFmtId="191" formatCode="#,##0.0;\(#,##0.0\)"/>
    <numFmt numFmtId="192" formatCode="&quot;ð&quot;\%"/>
    <numFmt numFmtId="193" formatCode="_-#,###,_-;\(#,###,\);_-\ \ &quot;-&quot;_-;_-@_-"/>
    <numFmt numFmtId="194" formatCode="#,##0\ ;[Red]\-#,##0.00\ "/>
    <numFmt numFmtId="195" formatCode="#\ ??/??"/>
    <numFmt numFmtId="196" formatCode="&quot;£&quot;_(#,##0.00_);&quot;£&quot;\(#,##0.00\)"/>
    <numFmt numFmtId="197" formatCode="#,##0.000_);\(#,##0.000\)"/>
    <numFmt numFmtId="198" formatCode="0.0000%"/>
    <numFmt numFmtId="199" formatCode="mmmm\ d\,\ yyyy"/>
    <numFmt numFmtId="200" formatCode="#.\ \ "/>
    <numFmt numFmtId="201" formatCode="0.0%;\(0.0%\)"/>
    <numFmt numFmtId="202" formatCode="_(* #,##0.0000000_);_(* \(#,##0.0000000\);_(* &quot;-&quot;??_);_(@_)"/>
    <numFmt numFmtId="203" formatCode="_(&quot;$&quot;* #,##0.00_);_(&quot;$&quot;* \(#,##0.00\);_(&quot;$&quot;* &quot;-&quot;??_);_(@_)"/>
    <numFmt numFmtId="204" formatCode="#,##0.000000"/>
    <numFmt numFmtId="205" formatCode="_-* #,##0.00\ _k_r_-;\-* #,##0.00\ _k_r_-;_-* &quot;-&quot;??\ _k_r_-;_-@_-"/>
    <numFmt numFmtId="206" formatCode="_-&quot;$&quot;\ * #,##0_-;_-&quot;$&quot;\ * #,##0\-;_-&quot;$&quot;\ * &quot;-&quot;_-;_-@_-"/>
    <numFmt numFmtId="207" formatCode="&quot;\&quot;#,##0.00;[Red]&quot;\&quot;\-#,##0.00"/>
    <numFmt numFmtId="208" formatCode="&quot;\&quot;#,##0;[Red]&quot;\&quot;&quot;\&quot;&quot;\&quot;&quot;\&quot;&quot;\&quot;&quot;\&quot;&quot;\&quot;\-#,##0"/>
    <numFmt numFmtId="209" formatCode="0.000_ "/>
    <numFmt numFmtId="210" formatCode="\$#,##0.00;[Red]\-\$#,##0.00"/>
    <numFmt numFmtId="211" formatCode="#,##0\ ;\-#,##0"/>
    <numFmt numFmtId="212" formatCode="_-#0&quot;.&quot;0000_-;\(#0&quot;.&quot;0000\);_-\ \ &quot;-&quot;_-;_-@_-"/>
    <numFmt numFmtId="213" formatCode="_-* #,##0.00\ _B_E_F_-;\-* #,##0.00\ _B_E_F_-;_-* &quot;-&quot;??\ _B_E_F_-;_-@_-"/>
    <numFmt numFmtId="214" formatCode="#,##0.0_)\x;\(#,##0.0\)\x"/>
    <numFmt numFmtId="215" formatCode="#,##0.0_)_%;\(#,##0.0\)_%;0.0_)_%;@_)_%"/>
    <numFmt numFmtId="216" formatCode="&quot;\&quot;#,##0;[Red]&quot;\&quot;\-#,##0"/>
    <numFmt numFmtId="217" formatCode="&quot;$&quot;#,##0_);\(&quot;$&quot;#,##0\)"/>
    <numFmt numFmtId="218" formatCode="_-* #,##0_-;\-* #,##0_-;_-* &quot;-&quot;_-;_-@_-"/>
    <numFmt numFmtId="219" formatCode="_-#0&quot;.&quot;0,_-;\(#0&quot;.&quot;0,\);_-\ \ &quot;-&quot;_-;_-@_-"/>
    <numFmt numFmtId="220" formatCode="##.\ \ "/>
    <numFmt numFmtId="221" formatCode="_(\?* \t#,##0_);_(\?* \(\t#,##0\);_(\?* &quot;-&quot;_);_(@_)"/>
    <numFmt numFmtId="222" formatCode="_-#,##0%_-;\(#,##0%\);_-\ &quot;-&quot;_-"/>
    <numFmt numFmtId="223" formatCode="#,##0;\(#,###\)"/>
    <numFmt numFmtId="224" formatCode="yy\.mm\.dd"/>
    <numFmt numFmtId="225" formatCode="&quot;$&quot;#,##0;\-&quot;$&quot;#,##0"/>
    <numFmt numFmtId="226" formatCode="&quot;$&quot;#,##0.00_);\(&quot;$&quot;#,##0.00\)"/>
    <numFmt numFmtId="227" formatCode="#,##0.0_)_x;\(#,##0.0\)_x"/>
    <numFmt numFmtId="228" formatCode="#,##0.0_)_%;\(#,##0.0\)_%"/>
    <numFmt numFmtId="229" formatCode="0.00_)"/>
    <numFmt numFmtId="230" formatCode="_-* #,##0.00_-;\-* #,##0.00_-;_-* &quot;-&quot;??_-;_-@_-"/>
    <numFmt numFmtId="231" formatCode="_-#,###.00,_-;\(#,###.00,\);_-\ \ &quot;-&quot;_-;_-@_-"/>
    <numFmt numFmtId="232" formatCode="_ \¥* #,##0_ ;_ \¥* \-#,##0_ ;_ \¥* &quot;-&quot;_ ;_ @_ "/>
    <numFmt numFmtId="233" formatCode="mmm/yyyy"/>
    <numFmt numFmtId="234" formatCode="&quot;£&quot;#,##0;[Red]\-&quot;£&quot;#,##0"/>
    <numFmt numFmtId="235" formatCode="&quot;$&quot;\ #,##0.00_-;[Red]&quot;$&quot;\ #,##0.00\-"/>
    <numFmt numFmtId="236" formatCode="#,##0.00;[Red]\(#,##0.00\)"/>
    <numFmt numFmtId="237" formatCode="_-* #,##0\ &quot;kr&quot;_-;\-* #,##0\ &quot;kr&quot;_-;_-* &quot;-&quot;\ &quot;kr&quot;_-;_-@_-"/>
    <numFmt numFmtId="238" formatCode="#,##0.00;\(#,##0.00\)"/>
    <numFmt numFmtId="239" formatCode="#,##0\ ;\(#,##0\)"/>
    <numFmt numFmtId="240" formatCode="#,##0.00_);\(#,##0.00\)"/>
    <numFmt numFmtId="241" formatCode="###0.0_x;\(###0.0\)_x"/>
    <numFmt numFmtId="242" formatCode="_-&quot;$&quot;* #,##0.00_-;\-&quot;$&quot;* #,##0.00_-;_-&quot;$&quot;* &quot;-&quot;??_-;_-@_-"/>
    <numFmt numFmtId="243" formatCode="&quot;$&quot;#,##0.0000;[Red]&quot;$&quot;#,##0.0000"/>
    <numFmt numFmtId="244" formatCode="&quot;\&quot;#,##0;[Red]&quot;\&quot;&quot;\&quot;\-#,##0"/>
    <numFmt numFmtId="245" formatCode="0.0&quot;%&quot;_);\(0.0&quot;%&quot;\)"/>
    <numFmt numFmtId="246" formatCode="[$￥-804]#,##0.000_);\([$￥-804]#,##0.000\)"/>
    <numFmt numFmtId="247" formatCode="mmm/dd/yyyy;_-\ &quot;N/A&quot;_-;_-\ &quot;-&quot;_-"/>
    <numFmt numFmtId="248" formatCode="#,##0.0"/>
    <numFmt numFmtId="249" formatCode="&quot;$&quot;#,##0.00_);[Red]\(&quot;$&quot;#,##0.00\)"/>
    <numFmt numFmtId="250" formatCode="_ &quot;\&quot;* #,##0.00_ ;_ &quot;\&quot;* \-#,##0.00_ ;_ &quot;\&quot;* &quot;-&quot;??_ ;_ @_ "/>
    <numFmt numFmtId="251" formatCode="0.0_)\%;\(0.0\)\%"/>
    <numFmt numFmtId="252" formatCode="mmm/yyyy;_-\ &quot;N/A&quot;_-;_-\ &quot;-&quot;_-"/>
    <numFmt numFmtId="253" formatCode="_-* #,##0_-;\-* #,##0_-;_-* &quot;-&quot;??_-;_-@_-"/>
    <numFmt numFmtId="254" formatCode="_-#,##0_-;\(#,##0\);_-\ \ &quot;-&quot;_-;_-@_-"/>
    <numFmt numFmtId="255" formatCode="_(* #,##0.000000_);_(* \(#,##0.000000\);_(* &quot;-&quot;??_);_(@_)"/>
    <numFmt numFmtId="256" formatCode="dd\ mmmyy\ hh:mm"/>
    <numFmt numFmtId="257" formatCode="&quot;€&quot;_(#,##0.00_);&quot;€&quot;\(#,##0.00\);&quot;€&quot;_(0.00_);@_)"/>
    <numFmt numFmtId="258" formatCode="0.00_);[Red]\(0.00\)"/>
    <numFmt numFmtId="259" formatCode="_-* #,##0.00\ &quot;kr&quot;_-;\-* #,##0.00\ &quot;kr&quot;_-;_-* &quot;-&quot;??\ &quot;kr&quot;_-;_-@_-"/>
    <numFmt numFmtId="260" formatCode="#,##0.00_ "/>
    <numFmt numFmtId="261" formatCode="_ \¥* #,##0.00_ ;_ \¥* \-#,##0.00_ ;_ \¥* &quot;-&quot;??_ ;_ @_ "/>
    <numFmt numFmtId="262" formatCode="#,##0.0\x;\(#,##0.0\x\)"/>
    <numFmt numFmtId="263" formatCode="yyyy&quot;年&quot;m&quot;月&quot;;@"/>
    <numFmt numFmtId="264" formatCode="#,##0;\-#,##0;&quot;-&quot;"/>
    <numFmt numFmtId="265" formatCode="0%;\(0%\)"/>
    <numFmt numFmtId="266" formatCode=";;;"/>
    <numFmt numFmtId="267" formatCode="0.000%"/>
    <numFmt numFmtId="268" formatCode="#,##0.00\¥;\-#,##0.00\¥"/>
    <numFmt numFmtId="269" formatCode="#,##0.00\ &quot;FB&quot;;[Red]\-#,##0.00\ &quot;FB&quot;"/>
    <numFmt numFmtId="270" formatCode="0_)"/>
    <numFmt numFmtId="271" formatCode="###0.0&quot;x&quot;;\(###0.0\)&quot;x&quot;"/>
    <numFmt numFmtId="272" formatCode="0.00%;\(0.00%\)"/>
    <numFmt numFmtId="273" formatCode="&quot;$&quot;#,##0.0_);\(&quot;$&quot;#,##0.0\)"/>
    <numFmt numFmtId="274" formatCode="&quot;cash&quot;;\(#,##0.0\)"/>
    <numFmt numFmtId="275" formatCode="_-#,##0.00_-;\(#,##0.00\);_-\ \ &quot;-&quot;_-;_-@_-"/>
    <numFmt numFmtId="276" formatCode="&quot;$&quot;#,##0.00;[Red]&quot;$&quot;#,##0.00"/>
    <numFmt numFmtId="277" formatCode="_(* #,##0.0000_);_(* \(#,##0.0000\);_(* &quot;-&quot;??_);_(@_)"/>
    <numFmt numFmtId="278" formatCode="_-* #,##0\ _k_r_-;\-* #,##0\ _k_r_-;_-* &quot;-&quot;\ _k_r_-;_-@_-"/>
    <numFmt numFmtId="279" formatCode="###0.0;\(###0.0\)"/>
    <numFmt numFmtId="280" formatCode="#,##0.0_)_x_x_x_x_x;\(#,##0.0\)_x_x_x_x_x;0_._0_)_x_x_x_x_x"/>
    <numFmt numFmtId="281" formatCode="&quot;\&quot;#,##0;&quot;\&quot;\-#,##0"/>
    <numFmt numFmtId="282" formatCode="_(* #,##0.0,_);_(* \(#,##0.0,\);_(* &quot;-&quot;_);_(@_)"/>
    <numFmt numFmtId="283" formatCode="&quot;$&quot;#.#"/>
    <numFmt numFmtId="284" formatCode="\¥#,##0.00;\¥\-#,##0.00"/>
    <numFmt numFmtId="285" formatCode="_([$€-2]* #,##0.00_);_([$€-2]* \(#,##0.00\);_([$€-2]* &quot;-&quot;??_)"/>
    <numFmt numFmtId="286" formatCode="0.0&quot;x&quot;;@_)"/>
    <numFmt numFmtId="287" formatCode="#,##0\ &quot; &quot;;\(#,##0\)\ ;&quot;—&quot;&quot; &quot;&quot; &quot;&quot; &quot;&quot; &quot;"/>
    <numFmt numFmtId="288" formatCode="0.0&quot;x&quot;"/>
    <numFmt numFmtId="289" formatCode="#,##0.0%;[Red]\(#,##0.0\)%"/>
    <numFmt numFmtId="290" formatCode="_-* #,##0.00\¥_-;\-* #,##0.00\¥_-;_-* &quot;-&quot;??\¥_-;_-@_-"/>
    <numFmt numFmtId="291" formatCode="_(&quot;$&quot;* #,##0_);_(&quot;$&quot;* \(#,##0\);_(&quot;$&quot;* &quot;-&quot;_);_(@_)"/>
    <numFmt numFmtId="292" formatCode="_-&quot;?&quot;* #,##0_-;\-&quot;?&quot;* #,##0_-;_-&quot;?&quot;* &quot;-&quot;_-;_-@_-"/>
    <numFmt numFmtId="293" formatCode="_-* #,##0\¥_-;\-* #,##0\¥_-;_-* &quot;-&quot;\¥_-;_-@_-"/>
    <numFmt numFmtId="294" formatCode="_-&quot;$&quot;* #,##0_-;\-&quot;$&quot;* #,##0_-;_-&quot;$&quot;* &quot;-&quot;??_-;_-@_-"/>
    <numFmt numFmtId="295" formatCode="#,##0.00\¥;[Red]\-#,##0.00\¥"/>
    <numFmt numFmtId="296" formatCode="_(* #,##0.0_)_x_x_x_x;_(* \(#,##0.0\)_x_x_x_x;_(* &quot;-&quot;??_)_x_x_x_x;_(@_)_x_x_x_x"/>
    <numFmt numFmtId="297" formatCode="_-&quot;$&quot;* #,##0_-;\-&quot;$&quot;* #,##0_-;_-&quot;$&quot;* &quot;-&quot;_-;_-@_-"/>
    <numFmt numFmtId="298" formatCode="mmm\ dd\,\ yy"/>
    <numFmt numFmtId="299" formatCode="#,##0_ "/>
    <numFmt numFmtId="300" formatCode="[$-F800]dddd\,\ mmmm\ dd\,\ yyyy"/>
    <numFmt numFmtId="301" formatCode="yyyy/mm"/>
    <numFmt numFmtId="302" formatCode="0_);[Red]\(0\)"/>
    <numFmt numFmtId="303" formatCode="0_ "/>
    <numFmt numFmtId="304" formatCode="0.00_ "/>
    <numFmt numFmtId="305" formatCode="000000"/>
    <numFmt numFmtId="306" formatCode="_(* #,##0.00_);_(* \(#,##0.00\);_(* &quot;-&quot;??_);_(@_)"/>
  </numFmts>
  <fonts count="205">
    <font>
      <sz val="12"/>
      <name val="Times New Roman"/>
      <charset val="134"/>
    </font>
    <font>
      <sz val="18"/>
      <name val="黑体"/>
      <charset val="134"/>
    </font>
    <font>
      <sz val="10"/>
      <name val="Times New Roman"/>
      <charset val="134"/>
    </font>
    <font>
      <b/>
      <sz val="10"/>
      <color indexed="12"/>
      <name val="Times New Roman"/>
      <charset val="134"/>
    </font>
    <font>
      <sz val="10"/>
      <name val="宋体"/>
      <charset val="134"/>
    </font>
    <font>
      <b/>
      <sz val="10"/>
      <name val="Times New Roman"/>
      <charset val="134"/>
    </font>
    <font>
      <sz val="10"/>
      <color indexed="8"/>
      <name val="Times New Roman"/>
      <charset val="134"/>
    </font>
    <font>
      <sz val="10"/>
      <color theme="1"/>
      <name val="Times New Roman"/>
      <charset val="134"/>
    </font>
    <font>
      <sz val="10"/>
      <color theme="1"/>
      <name val="宋体"/>
      <charset val="134"/>
    </font>
    <font>
      <b/>
      <sz val="10"/>
      <name val="宋体"/>
      <charset val="134"/>
    </font>
    <font>
      <sz val="10"/>
      <name val="Arial Narrow"/>
      <charset val="134"/>
    </font>
    <font>
      <b/>
      <sz val="10"/>
      <name val="Arial Narrow"/>
      <charset val="134"/>
    </font>
    <font>
      <sz val="12"/>
      <name val="宋体"/>
      <charset val="134"/>
    </font>
    <font>
      <sz val="10"/>
      <color indexed="8"/>
      <name val="宋体"/>
      <charset val="134"/>
    </font>
    <font>
      <sz val="10"/>
      <color rgb="FF000000"/>
      <name val="Times New Roman"/>
      <charset val="134"/>
    </font>
    <font>
      <sz val="10"/>
      <color indexed="8"/>
      <name val="Arial Narrow"/>
      <charset val="134"/>
    </font>
    <font>
      <sz val="9"/>
      <name val="宋体"/>
      <charset val="134"/>
      <scheme val="minor"/>
    </font>
    <font>
      <sz val="10"/>
      <color rgb="FF000000"/>
      <name val="宋体"/>
      <charset val="134"/>
    </font>
    <font>
      <sz val="18"/>
      <name val="Arial Narrow"/>
      <charset val="134"/>
    </font>
    <font>
      <sz val="12"/>
      <name val="Arial Narrow"/>
      <charset val="134"/>
    </font>
    <font>
      <sz val="10"/>
      <color rgb="FFFF0000"/>
      <name val="宋体"/>
      <charset val="134"/>
    </font>
    <font>
      <b/>
      <sz val="10"/>
      <color indexed="12"/>
      <name val="Arial Narrow"/>
      <charset val="134"/>
    </font>
    <font>
      <sz val="10"/>
      <color rgb="FFFFFFFF"/>
      <name val="Times New Roman"/>
      <charset val="134"/>
    </font>
    <font>
      <b/>
      <sz val="10"/>
      <color indexed="8"/>
      <name val="Arial Narrow"/>
      <charset val="134"/>
    </font>
    <font>
      <sz val="10"/>
      <color rgb="FFFFFFFF"/>
      <name val="Arial Narrow"/>
      <charset val="134"/>
    </font>
    <font>
      <b/>
      <sz val="10"/>
      <color rgb="FFFFFFFF"/>
      <name val="Arial Narrow"/>
      <charset val="134"/>
    </font>
    <font>
      <sz val="10"/>
      <name val="黑体"/>
      <charset val="134"/>
    </font>
    <font>
      <sz val="11"/>
      <name val="Times New Roman"/>
      <charset val="134"/>
    </font>
    <font>
      <sz val="20"/>
      <name val="黑体"/>
      <charset val="134"/>
    </font>
    <font>
      <b/>
      <sz val="16"/>
      <name val="Times New Roman"/>
      <charset val="134"/>
    </font>
    <font>
      <b/>
      <sz val="16"/>
      <name val="黑体"/>
      <charset val="134"/>
    </font>
    <font>
      <b/>
      <sz val="10"/>
      <color indexed="10"/>
      <name val="Times New Roman"/>
      <charset val="134"/>
    </font>
    <font>
      <u/>
      <sz val="10"/>
      <name val="宋体"/>
      <charset val="134"/>
    </font>
    <font>
      <sz val="9"/>
      <name val="Arial Narrow"/>
      <charset val="134"/>
    </font>
    <font>
      <b/>
      <sz val="10"/>
      <color indexed="12"/>
      <name val="宋体"/>
      <charset val="134"/>
    </font>
    <font>
      <u/>
      <sz val="9"/>
      <color theme="10"/>
      <name val="宋体"/>
      <charset val="134"/>
    </font>
    <font>
      <b/>
      <sz val="9"/>
      <name val="宋体"/>
      <charset val="134"/>
    </font>
    <font>
      <sz val="9"/>
      <name val="宋体"/>
      <charset val="134"/>
    </font>
    <font>
      <b/>
      <sz val="16"/>
      <name val="宋体"/>
      <charset val="134"/>
    </font>
    <font>
      <sz val="10"/>
      <color indexed="12"/>
      <name val="宋体"/>
      <charset val="134"/>
    </font>
    <font>
      <sz val="10"/>
      <name val="Arial"/>
      <charset val="134"/>
    </font>
    <font>
      <sz val="12"/>
      <name val="Times New Roman"/>
      <charset val="134"/>
    </font>
    <font>
      <sz val="9"/>
      <name val="Arial"/>
      <charset val="134"/>
    </font>
    <font>
      <sz val="11"/>
      <color theme="1"/>
      <name val="宋体"/>
      <charset val="134"/>
      <scheme val="minor"/>
    </font>
    <font>
      <sz val="11"/>
      <color theme="1"/>
      <name val="宋体"/>
      <charset val="0"/>
      <scheme val="minor"/>
    </font>
    <font>
      <sz val="11"/>
      <color rgb="FF3F3F76"/>
      <name val="宋体"/>
      <charset val="0"/>
      <scheme val="minor"/>
    </font>
    <font>
      <sz val="12"/>
      <color indexed="8"/>
      <name val="宋体"/>
      <charset val="134"/>
    </font>
    <font>
      <sz val="11"/>
      <color indexed="17"/>
      <name val="宋体"/>
      <charset val="134"/>
    </font>
    <font>
      <sz val="11"/>
      <color rgb="FF9C0006"/>
      <name val="宋体"/>
      <charset val="0"/>
      <scheme val="minor"/>
    </font>
    <font>
      <sz val="11"/>
      <color theme="0"/>
      <name val="宋体"/>
      <charset val="0"/>
      <scheme val="minor"/>
    </font>
    <font>
      <sz val="9"/>
      <name val="Times New Roman"/>
      <charset val="134"/>
    </font>
    <font>
      <u/>
      <sz val="12"/>
      <color indexed="12"/>
      <name val="宋体"/>
      <charset val="134"/>
    </font>
    <font>
      <u/>
      <sz val="11"/>
      <color rgb="FF800080"/>
      <name val="宋体"/>
      <charset val="0"/>
      <scheme val="minor"/>
    </font>
    <font>
      <b/>
      <sz val="11"/>
      <color theme="3"/>
      <name val="宋体"/>
      <charset val="134"/>
      <scheme val="minor"/>
    </font>
    <font>
      <sz val="10"/>
      <name val="Helv"/>
      <charset val="134"/>
    </font>
    <font>
      <sz val="11"/>
      <color indexed="8"/>
      <name val="宋体"/>
      <charset val="134"/>
    </font>
    <font>
      <sz val="11"/>
      <color rgb="FFFF0000"/>
      <name val="宋体"/>
      <charset val="0"/>
      <scheme val="minor"/>
    </font>
    <font>
      <sz val="10"/>
      <name val="ＭＳ Ｐゴシック"/>
      <charset val="134"/>
    </font>
    <font>
      <b/>
      <sz val="18"/>
      <color theme="3"/>
      <name val="宋体"/>
      <charset val="134"/>
      <scheme val="minor"/>
    </font>
    <font>
      <sz val="11"/>
      <color indexed="20"/>
      <name val="宋体"/>
      <charset val="134"/>
    </font>
    <font>
      <i/>
      <sz val="11"/>
      <color rgb="FF7F7F7F"/>
      <name val="宋体"/>
      <charset val="0"/>
      <scheme val="minor"/>
    </font>
    <font>
      <sz val="10"/>
      <name val="Helvetica"/>
      <charset val="134"/>
    </font>
    <font>
      <b/>
      <sz val="15"/>
      <color theme="3"/>
      <name val="宋体"/>
      <charset val="134"/>
      <scheme val="minor"/>
    </font>
    <font>
      <b/>
      <sz val="13"/>
      <color theme="3"/>
      <name val="宋体"/>
      <charset val="134"/>
      <scheme val="minor"/>
    </font>
    <font>
      <b/>
      <sz val="22"/>
      <color indexed="18"/>
      <name val="Arial"/>
      <charset val="134"/>
    </font>
    <font>
      <b/>
      <sz val="10"/>
      <color indexed="18"/>
      <name val="Arial"/>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0"/>
      <name val="Courier New"/>
      <charset val="134"/>
    </font>
    <font>
      <sz val="11"/>
      <color rgb="FFFA7D00"/>
      <name val="宋体"/>
      <charset val="0"/>
      <scheme val="minor"/>
    </font>
    <font>
      <b/>
      <sz val="11"/>
      <color theme="1"/>
      <name val="宋体"/>
      <charset val="0"/>
      <scheme val="minor"/>
    </font>
    <font>
      <sz val="11"/>
      <color rgb="FF006100"/>
      <name val="宋体"/>
      <charset val="0"/>
      <scheme val="minor"/>
    </font>
    <font>
      <sz val="10"/>
      <name val="Book Antiqua"/>
      <charset val="134"/>
    </font>
    <font>
      <sz val="11"/>
      <color rgb="FF9C6500"/>
      <name val="宋体"/>
      <charset val="0"/>
      <scheme val="minor"/>
    </font>
    <font>
      <sz val="12"/>
      <name val="뼻뮝"/>
      <charset val="134"/>
    </font>
    <font>
      <sz val="10"/>
      <name val="MS Sans Serif"/>
      <charset val="134"/>
    </font>
    <font>
      <sz val="11"/>
      <color indexed="10"/>
      <name val="Arial"/>
      <charset val="134"/>
    </font>
    <font>
      <b/>
      <sz val="12"/>
      <name val="Arial"/>
      <charset val="134"/>
    </font>
    <font>
      <sz val="8"/>
      <name val="Arial"/>
      <charset val="134"/>
    </font>
    <font>
      <b/>
      <sz val="10"/>
      <name val="Book Antiqua"/>
      <charset val="134"/>
    </font>
    <font>
      <sz val="10"/>
      <name val="Courier"/>
      <charset val="134"/>
    </font>
    <font>
      <sz val="10"/>
      <color indexed="8"/>
      <name val="Arial"/>
      <charset val="134"/>
    </font>
    <font>
      <sz val="1"/>
      <color indexed="8"/>
      <name val="Courier"/>
      <charset val="134"/>
    </font>
    <font>
      <sz val="11"/>
      <name val="ＭＳ Ｐゴシック"/>
      <charset val="134"/>
    </font>
    <font>
      <sz val="11"/>
      <name val="MS P????"/>
      <charset val="134"/>
    </font>
    <font>
      <sz val="12"/>
      <color indexed="9"/>
      <name val="宋体"/>
      <charset val="134"/>
    </font>
    <font>
      <sz val="12"/>
      <name val="MS Sans Serif"/>
      <charset val="134"/>
    </font>
    <font>
      <sz val="11"/>
      <color theme="1"/>
      <name val="宋体"/>
      <charset val="134"/>
      <scheme val="minor"/>
    </font>
    <font>
      <sz val="10"/>
      <color indexed="9"/>
      <name val="Arial"/>
      <charset val="134"/>
    </font>
    <font>
      <b/>
      <sz val="14"/>
      <color indexed="18"/>
      <name val="Arial"/>
      <charset val="134"/>
    </font>
    <font>
      <b/>
      <sz val="13"/>
      <name val="Tms Rmn"/>
      <charset val="134"/>
    </font>
    <font>
      <sz val="12"/>
      <name val="Arial"/>
      <charset val="134"/>
    </font>
    <font>
      <sz val="11"/>
      <name val="宋体繁体"/>
      <charset val="134"/>
    </font>
    <font>
      <sz val="13"/>
      <name val="Tms Rmn"/>
      <charset val="134"/>
    </font>
    <font>
      <sz val="12"/>
      <name val="굴림체"/>
      <charset val="134"/>
    </font>
    <font>
      <sz val="10"/>
      <color indexed="22"/>
      <name val="Arial"/>
      <charset val="134"/>
    </font>
    <font>
      <i/>
      <sz val="12"/>
      <name val="Times New Roman"/>
      <charset val="134"/>
    </font>
    <font>
      <sz val="12"/>
      <name val="新細明體"/>
      <charset val="134"/>
    </font>
    <font>
      <u/>
      <sz val="12"/>
      <color indexed="12"/>
      <name val="Times New Roman"/>
      <charset val="134"/>
    </font>
    <font>
      <b/>
      <sz val="11"/>
      <color indexed="20"/>
      <name val="宋体"/>
      <charset val="134"/>
    </font>
    <font>
      <sz val="11"/>
      <color indexed="8"/>
      <name val="Times New Roman"/>
      <charset val="134"/>
    </font>
    <font>
      <b/>
      <sz val="10"/>
      <color indexed="16"/>
      <name val="Arial Narrow"/>
      <charset val="134"/>
    </font>
    <font>
      <b/>
      <sz val="10"/>
      <color indexed="18"/>
      <name val="Arial Narrow"/>
      <charset val="134"/>
    </font>
    <font>
      <b/>
      <sz val="10"/>
      <name val="MS Sans Serif"/>
      <charset val="134"/>
    </font>
    <font>
      <b/>
      <sz val="10"/>
      <name val="Tms Rmn"/>
      <charset val="134"/>
    </font>
    <font>
      <b/>
      <sz val="12"/>
      <name val="MS Sans Serif"/>
      <charset val="134"/>
    </font>
    <font>
      <b/>
      <sz val="10"/>
      <color indexed="10"/>
      <name val="Arial"/>
      <charset val="134"/>
    </font>
    <font>
      <b/>
      <sz val="8"/>
      <name val="Arial"/>
      <charset val="134"/>
    </font>
    <font>
      <u val="singleAccounting"/>
      <vertAlign val="subscript"/>
      <sz val="10"/>
      <name val="Times New Roman"/>
      <charset val="134"/>
    </font>
    <font>
      <u/>
      <sz val="9"/>
      <color indexed="36"/>
      <name val="Arial"/>
      <charset val="134"/>
    </font>
    <font>
      <sz val="8"/>
      <name val="Times New Roman"/>
      <charset val="134"/>
    </font>
    <font>
      <sz val="10"/>
      <color indexed="8"/>
      <name val="MS Sans Serif"/>
      <charset val="134"/>
    </font>
    <font>
      <sz val="7"/>
      <color indexed="10"/>
      <name val="Helv"/>
      <charset val="134"/>
    </font>
    <font>
      <b/>
      <sz val="12"/>
      <color indexed="8"/>
      <name val="宋体"/>
      <charset val="134"/>
    </font>
    <font>
      <b/>
      <sz val="11"/>
      <name val="Arial"/>
      <charset val="134"/>
    </font>
    <font>
      <sz val="10"/>
      <color indexed="18"/>
      <name val="Palatino"/>
      <charset val="134"/>
    </font>
    <font>
      <sz val="10"/>
      <name val="明朝"/>
      <charset val="134"/>
    </font>
    <font>
      <sz val="12"/>
      <color indexed="12"/>
      <name val="Times New Roman"/>
      <charset val="134"/>
    </font>
    <font>
      <b/>
      <sz val="12"/>
      <color indexed="61"/>
      <name val="Tahoma"/>
      <charset val="134"/>
    </font>
    <font>
      <b/>
      <sz val="10"/>
      <color indexed="9"/>
      <name val="Arial"/>
      <charset val="134"/>
    </font>
    <font>
      <sz val="12"/>
      <name val="Tms Rmn"/>
      <charset val="134"/>
    </font>
    <font>
      <sz val="10"/>
      <color indexed="12"/>
      <name val="Arial"/>
      <charset val="134"/>
    </font>
    <font>
      <sz val="11"/>
      <name val="俵俽 柧挬"/>
      <charset val="134"/>
    </font>
    <font>
      <b/>
      <sz val="1"/>
      <color indexed="8"/>
      <name val="Courier"/>
      <charset val="134"/>
    </font>
    <font>
      <b/>
      <sz val="11"/>
      <name val="Helv"/>
      <charset val="134"/>
    </font>
    <font>
      <u/>
      <sz val="11"/>
      <color theme="10"/>
      <name val="宋体"/>
      <charset val="134"/>
    </font>
    <font>
      <sz val="10"/>
      <name val="奔覆眉"/>
      <charset val="134"/>
    </font>
    <font>
      <sz val="7"/>
      <name val="Times New Roman"/>
      <charset val="134"/>
    </font>
    <font>
      <sz val="11"/>
      <name val="明朝"/>
      <charset val="134"/>
    </font>
    <font>
      <sz val="10"/>
      <name val="Geneva"/>
      <charset val="134"/>
    </font>
    <font>
      <b/>
      <sz val="14"/>
      <name val="楷体"/>
      <charset val="134"/>
    </font>
    <font>
      <sz val="7"/>
      <name val="Helv"/>
      <charset val="134"/>
    </font>
    <font>
      <b/>
      <sz val="11"/>
      <color indexed="16"/>
      <name val="Times New Roman"/>
      <charset val="134"/>
    </font>
    <font>
      <b/>
      <sz val="9"/>
      <color indexed="12"/>
      <name val="Tahoma"/>
      <charset val="134"/>
    </font>
    <font>
      <b/>
      <sz val="8"/>
      <color indexed="9"/>
      <name val="Arial"/>
      <charset val="134"/>
    </font>
    <font>
      <b/>
      <sz val="10"/>
      <name val="Arial"/>
      <charset val="134"/>
    </font>
    <font>
      <sz val="14"/>
      <name val="뼻뮝"/>
      <charset val="134"/>
    </font>
    <font>
      <b/>
      <sz val="13"/>
      <name val="Arial"/>
      <charset val="134"/>
    </font>
    <font>
      <sz val="10"/>
      <name val="Palatino"/>
      <charset val="134"/>
    </font>
    <font>
      <sz val="10"/>
      <name val="BERNHARD"/>
      <charset val="134"/>
    </font>
    <font>
      <sz val="14"/>
      <name val="Times New Roman"/>
      <charset val="134"/>
    </font>
    <font>
      <sz val="10"/>
      <color indexed="17"/>
      <name val="宋体"/>
      <charset val="134"/>
    </font>
    <font>
      <sz val="9"/>
      <color indexed="8"/>
      <name val="Arial"/>
      <charset val="134"/>
    </font>
    <font>
      <b/>
      <u val="singleAccounting"/>
      <sz val="10"/>
      <color indexed="18"/>
      <name val="Arial"/>
      <charset val="134"/>
    </font>
    <font>
      <u/>
      <sz val="9.9"/>
      <color indexed="36"/>
      <name val="Times New Roman"/>
      <charset val="134"/>
    </font>
    <font>
      <b/>
      <i/>
      <sz val="12"/>
      <name val="Times New Roman"/>
      <charset val="134"/>
    </font>
    <font>
      <b/>
      <i/>
      <sz val="10"/>
      <name val="Times New Roman"/>
      <charset val="134"/>
    </font>
    <font>
      <b/>
      <sz val="13"/>
      <name val="Times New Roman"/>
      <charset val="134"/>
    </font>
    <font>
      <i/>
      <sz val="9"/>
      <name val="Times New Roman"/>
      <charset val="134"/>
    </font>
    <font>
      <sz val="12"/>
      <name val="楷体"/>
      <charset val="134"/>
    </font>
    <font>
      <sz val="18"/>
      <name val="Times New Roman"/>
      <charset val="134"/>
    </font>
    <font>
      <u/>
      <sz val="11"/>
      <color indexed="12"/>
      <name val="돋움"/>
      <charset val="134"/>
    </font>
    <font>
      <sz val="9"/>
      <name val="Tahoma"/>
      <charset val="134"/>
    </font>
    <font>
      <sz val="12"/>
      <color indexed="8"/>
      <name val="Times New Roman"/>
      <charset val="134"/>
    </font>
    <font>
      <u/>
      <sz val="10"/>
      <color indexed="37"/>
      <name val="Times New Roman"/>
      <charset val="134"/>
    </font>
    <font>
      <b/>
      <sz val="12"/>
      <name val="Times New Roman"/>
      <charset val="134"/>
    </font>
    <font>
      <u/>
      <sz val="9"/>
      <color indexed="12"/>
      <name val="Arial"/>
      <charset val="134"/>
    </font>
    <font>
      <b/>
      <sz val="10"/>
      <name val="Helv"/>
      <charset val="134"/>
    </font>
    <font>
      <u/>
      <sz val="10"/>
      <color indexed="12"/>
      <name val="Arial"/>
      <charset val="134"/>
    </font>
    <font>
      <b/>
      <sz val="9"/>
      <name val="Tahoma"/>
      <charset val="134"/>
    </font>
    <font>
      <sz val="10"/>
      <name val="MS Serif"/>
      <charset val="134"/>
    </font>
    <font>
      <sz val="11"/>
      <color indexed="12"/>
      <name val="Book Antiqua"/>
      <charset val="134"/>
    </font>
    <font>
      <sz val="10"/>
      <color indexed="16"/>
      <name val="MS Serif"/>
      <charset val="134"/>
    </font>
    <font>
      <b/>
      <sz val="9"/>
      <name val="Arial"/>
      <charset val="134"/>
    </font>
    <font>
      <sz val="12"/>
      <color indexed="39"/>
      <name val="Times New Roman"/>
      <charset val="134"/>
    </font>
    <font>
      <b/>
      <sz val="12"/>
      <name val="Helv"/>
      <charset val="134"/>
    </font>
    <font>
      <sz val="10.5"/>
      <name val="Times New Roman"/>
      <charset val="134"/>
    </font>
    <font>
      <b/>
      <sz val="18"/>
      <name val="Arial"/>
      <charset val="134"/>
    </font>
    <font>
      <u/>
      <sz val="8"/>
      <color indexed="12"/>
      <name val="Arial"/>
      <charset val="134"/>
    </font>
    <font>
      <u/>
      <sz val="8"/>
      <color indexed="36"/>
      <name val="Arial"/>
      <charset val="134"/>
    </font>
    <font>
      <sz val="8"/>
      <color indexed="17"/>
      <name val="Times New Roman"/>
      <charset val="134"/>
    </font>
    <font>
      <sz val="12"/>
      <name val="官帕眉"/>
      <charset val="134"/>
    </font>
    <font>
      <b/>
      <sz val="9"/>
      <color indexed="63"/>
      <name val="Tahoma"/>
      <charset val="134"/>
    </font>
    <font>
      <b/>
      <sz val="12"/>
      <color indexed="20"/>
      <name val="Tahoma"/>
      <charset val="134"/>
    </font>
    <font>
      <sz val="12"/>
      <name val="바탕체"/>
      <charset val="134"/>
    </font>
    <font>
      <sz val="7"/>
      <name val="Small Fonts"/>
      <charset val="134"/>
    </font>
    <font>
      <b/>
      <i/>
      <sz val="16"/>
      <name val="Helv"/>
      <charset val="134"/>
    </font>
    <font>
      <b/>
      <i/>
      <sz val="11"/>
      <color indexed="8"/>
      <name val="Times New Roman"/>
      <charset val="134"/>
    </font>
    <font>
      <b/>
      <sz val="22"/>
      <color indexed="8"/>
      <name val="Times New Roman"/>
      <charset val="134"/>
    </font>
    <font>
      <b/>
      <sz val="26"/>
      <name val="Times New Roman"/>
      <charset val="134"/>
    </font>
    <font>
      <b/>
      <sz val="18"/>
      <name val="Times New Roman"/>
      <charset val="134"/>
    </font>
    <font>
      <sz val="10"/>
      <name val="Verdana"/>
      <charset val="134"/>
    </font>
    <font>
      <sz val="10"/>
      <name val="Tms Rmn"/>
      <charset val="134"/>
    </font>
    <font>
      <sz val="10"/>
      <color indexed="12"/>
      <name val="MS Sans Serif"/>
      <charset val="134"/>
    </font>
    <font>
      <sz val="8"/>
      <color indexed="16"/>
      <name val="Century Schoolbook"/>
      <charset val="134"/>
    </font>
    <font>
      <b/>
      <sz val="9"/>
      <color indexed="8"/>
      <name val="Tahoma"/>
      <charset val="134"/>
    </font>
    <font>
      <sz val="12"/>
      <color indexed="17"/>
      <name val="宋体"/>
      <charset val="134"/>
    </font>
    <font>
      <b/>
      <sz val="14"/>
      <color indexed="9"/>
      <name val="Times New Roman"/>
      <charset val="134"/>
    </font>
    <font>
      <b/>
      <sz val="10"/>
      <color indexed="12"/>
      <name val="MS Sans Serif"/>
      <charset val="134"/>
    </font>
    <font>
      <b/>
      <sz val="8"/>
      <color indexed="8"/>
      <name val="Helv"/>
      <charset val="134"/>
    </font>
    <font>
      <b/>
      <sz val="9"/>
      <name val="Times New Roman"/>
      <charset val="134"/>
    </font>
    <font>
      <sz val="11"/>
      <color indexed="12"/>
      <name val="Times New Roman"/>
      <charset val="134"/>
    </font>
    <font>
      <b/>
      <sz val="18"/>
      <color indexed="62"/>
      <name val="宋体"/>
      <charset val="134"/>
    </font>
    <font>
      <sz val="10"/>
      <name val="楷体"/>
      <charset val="134"/>
    </font>
    <font>
      <sz val="10"/>
      <color indexed="20"/>
      <name val="Arial"/>
      <charset val="134"/>
    </font>
    <font>
      <sz val="12"/>
      <color indexed="16"/>
      <name val="宋体"/>
      <charset val="134"/>
    </font>
    <font>
      <sz val="10"/>
      <color indexed="20"/>
      <name val="宋体"/>
      <charset val="134"/>
    </font>
    <font>
      <sz val="10"/>
      <color indexed="17"/>
      <name val="Arial"/>
      <charset val="134"/>
    </font>
    <font>
      <vertAlign val="superscript"/>
      <sz val="10"/>
      <name val="Times New Roman"/>
      <charset val="134"/>
    </font>
    <font>
      <vertAlign val="superscript"/>
      <sz val="10"/>
      <name val="Arial Narrow"/>
      <charset val="134"/>
    </font>
    <font>
      <b/>
      <sz val="10"/>
      <color indexed="8"/>
      <name val="宋体"/>
      <charset val="134"/>
    </font>
    <font>
      <sz val="11"/>
      <name val="宋体"/>
      <charset val="134"/>
    </font>
    <font>
      <b/>
      <sz val="9"/>
      <name val="宋体"/>
      <charset val="134"/>
    </font>
    <font>
      <sz val="9"/>
      <name val="宋体"/>
      <charset val="134"/>
    </font>
  </fonts>
  <fills count="82">
    <fill>
      <patternFill patternType="none"/>
    </fill>
    <fill>
      <patternFill patternType="gray125"/>
    </fill>
    <fill>
      <patternFill patternType="solid">
        <fgColor theme="0" tint="-0.149876400036622"/>
        <bgColor indexed="64"/>
      </patternFill>
    </fill>
    <fill>
      <patternFill patternType="solid">
        <fgColor theme="2"/>
        <bgColor indexed="64"/>
      </patternFill>
    </fill>
    <fill>
      <patternFill patternType="solid">
        <fgColor theme="3" tint="0.79985961485641"/>
        <bgColor indexed="64"/>
      </patternFill>
    </fill>
    <fill>
      <patternFill patternType="solid">
        <fgColor rgb="FFFFFF00"/>
        <bgColor indexed="64"/>
      </patternFill>
    </fill>
    <fill>
      <patternFill patternType="solid">
        <fgColor rgb="FF00B0F0"/>
        <bgColor indexed="64"/>
      </patternFill>
    </fill>
    <fill>
      <patternFill patternType="solid">
        <fgColor rgb="FFFFFFFF"/>
        <bgColor indexed="64"/>
      </patternFill>
    </fill>
    <fill>
      <patternFill patternType="solid">
        <fgColor theme="0" tint="-0.149906918546098"/>
        <bgColor indexed="64"/>
      </patternFill>
    </fill>
    <fill>
      <patternFill patternType="solid">
        <fgColor theme="3" tint="0.799890133365886"/>
        <bgColor indexed="64"/>
      </patternFill>
    </fill>
    <fill>
      <patternFill patternType="solid">
        <fgColor theme="8" tint="0.79985961485641"/>
        <bgColor indexed="64"/>
      </patternFill>
    </fill>
    <fill>
      <patternFill patternType="solid">
        <fgColor theme="6" tint="0.799981688894314"/>
        <bgColor indexed="64"/>
      </patternFill>
    </fill>
    <fill>
      <patternFill patternType="solid">
        <fgColor rgb="FFFFCC99"/>
        <bgColor indexed="64"/>
      </patternFill>
    </fill>
    <fill>
      <patternFill patternType="solid">
        <fgColor indexed="22"/>
        <bgColor indexed="22"/>
      </patternFill>
    </fill>
    <fill>
      <patternFill patternType="solid">
        <fgColor indexed="42"/>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4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9"/>
        <bgColor indexed="64"/>
      </patternFill>
    </fill>
    <fill>
      <patternFill patternType="gray0625">
        <fgColor indexed="10"/>
      </patternFill>
    </fill>
    <fill>
      <patternFill patternType="solid">
        <fgColor indexed="38"/>
        <bgColor indexed="64"/>
      </patternFill>
    </fill>
    <fill>
      <patternFill patternType="gray0625"/>
    </fill>
    <fill>
      <patternFill patternType="solid">
        <fgColor indexed="22"/>
        <bgColor indexed="64"/>
      </patternFill>
    </fill>
    <fill>
      <patternFill patternType="solid">
        <fgColor indexed="26"/>
        <bgColor indexed="26"/>
      </patternFill>
    </fill>
    <fill>
      <patternFill patternType="solid">
        <fgColor indexed="65"/>
        <bgColor indexed="64"/>
      </patternFill>
    </fill>
    <fill>
      <patternFill patternType="solid">
        <fgColor indexed="47"/>
        <bgColor indexed="47"/>
      </patternFill>
    </fill>
    <fill>
      <patternFill patternType="solid">
        <fgColor indexed="31"/>
        <bgColor indexed="64"/>
      </patternFill>
    </fill>
    <fill>
      <patternFill patternType="lightUp">
        <fgColor indexed="9"/>
        <bgColor indexed="29"/>
      </patternFill>
    </fill>
    <fill>
      <patternFill patternType="solid">
        <fgColor indexed="62"/>
        <bgColor indexed="64"/>
      </patternFill>
    </fill>
    <fill>
      <patternFill patternType="solid">
        <fgColor indexed="18"/>
        <bgColor indexed="64"/>
      </patternFill>
    </fill>
    <fill>
      <patternFill patternType="solid">
        <fgColor indexed="27"/>
        <bgColor indexed="27"/>
      </patternFill>
    </fill>
    <fill>
      <patternFill patternType="solid">
        <fgColor indexed="43"/>
        <bgColor indexed="64"/>
      </patternFill>
    </fill>
    <fill>
      <patternFill patternType="solid">
        <fgColor indexed="46"/>
        <bgColor indexed="64"/>
      </patternFill>
    </fill>
    <fill>
      <patternFill patternType="solid">
        <fgColor indexed="15"/>
        <bgColor indexed="64"/>
      </patternFill>
    </fill>
    <fill>
      <patternFill patternType="solid">
        <fgColor indexed="23"/>
        <bgColor indexed="64"/>
      </patternFill>
    </fill>
    <fill>
      <patternFill patternType="solid">
        <fgColor indexed="31"/>
        <bgColor indexed="31"/>
      </patternFill>
    </fill>
    <fill>
      <patternFill patternType="solid">
        <fgColor indexed="13"/>
        <bgColor indexed="64"/>
      </patternFill>
    </fill>
    <fill>
      <patternFill patternType="solid">
        <fgColor indexed="25"/>
        <bgColor indexed="25"/>
      </patternFill>
    </fill>
    <fill>
      <patternFill patternType="solid">
        <fgColor indexed="54"/>
        <bgColor indexed="54"/>
      </patternFill>
    </fill>
    <fill>
      <patternFill patternType="solid">
        <fgColor indexed="44"/>
        <bgColor indexed="44"/>
      </patternFill>
    </fill>
    <fill>
      <patternFill patternType="solid">
        <fgColor indexed="55"/>
        <bgColor indexed="55"/>
      </patternFill>
    </fill>
    <fill>
      <patternFill patternType="solid">
        <fgColor indexed="42"/>
        <bgColor indexed="42"/>
      </patternFill>
    </fill>
    <fill>
      <patternFill patternType="solid">
        <fgColor indexed="49"/>
        <bgColor indexed="49"/>
      </patternFill>
    </fill>
    <fill>
      <patternFill patternType="solid">
        <fgColor indexed="52"/>
        <bgColor indexed="52"/>
      </patternFill>
    </fill>
    <fill>
      <patternFill patternType="solid">
        <fgColor indexed="26"/>
        <bgColor indexed="64"/>
      </patternFill>
    </fill>
    <fill>
      <patternFill patternType="solid">
        <fgColor indexed="12"/>
        <bgColor indexed="64"/>
      </patternFill>
    </fill>
    <fill>
      <patternFill patternType="solid">
        <fgColor indexed="21"/>
        <bgColor indexed="64"/>
      </patternFill>
    </fill>
    <fill>
      <patternFill patternType="solid">
        <fgColor indexed="32"/>
        <bgColor indexed="64"/>
      </patternFill>
    </fill>
    <fill>
      <patternFill patternType="lightUp">
        <fgColor indexed="9"/>
        <bgColor indexed="55"/>
      </patternFill>
    </fill>
    <fill>
      <patternFill patternType="mediumGray">
        <fgColor indexed="22"/>
      </patternFill>
    </fill>
    <fill>
      <patternFill patternType="solid">
        <fgColor indexed="63"/>
        <bgColor indexed="64"/>
      </patternFill>
    </fill>
    <fill>
      <patternFill patternType="solid">
        <fgColor indexed="54"/>
        <bgColor indexed="64"/>
      </patternFill>
    </fill>
    <fill>
      <patternFill patternType="solid">
        <fgColor indexed="27"/>
        <bgColor indexed="64"/>
      </patternFill>
    </fill>
    <fill>
      <patternFill patternType="solid">
        <fgColor indexed="45"/>
        <bgColor indexed="45"/>
      </patternFill>
    </fill>
    <fill>
      <patternFill patternType="lightUp">
        <fgColor indexed="9"/>
        <bgColor indexed="22"/>
      </patternFill>
    </fill>
  </fills>
  <borders count="7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thin">
        <color auto="1"/>
      </left>
      <right style="thin">
        <color auto="1"/>
      </right>
      <top/>
      <bottom/>
      <diagonal/>
    </border>
    <border>
      <left style="thin">
        <color auto="1"/>
      </left>
      <right/>
      <top/>
      <bottom style="thin">
        <color auto="1"/>
      </bottom>
      <diagonal/>
    </border>
    <border>
      <left/>
      <right/>
      <top style="thin">
        <color auto="1"/>
      </top>
      <bottom/>
      <diagonal/>
    </border>
    <border>
      <left style="medium">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medium">
        <color auto="1"/>
      </left>
      <right/>
      <top/>
      <bottom style="thin">
        <color auto="1"/>
      </bottom>
      <diagonal/>
    </border>
    <border>
      <left style="medium">
        <color auto="1"/>
      </left>
      <right style="thin">
        <color auto="1"/>
      </right>
      <top style="thin">
        <color auto="1"/>
      </top>
      <bottom/>
      <diagonal/>
    </border>
    <border>
      <left style="medium">
        <color auto="1"/>
      </left>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right/>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thin">
        <color auto="1"/>
      </top>
      <bottom/>
      <diagonal/>
    </border>
    <border>
      <left style="thin">
        <color auto="1"/>
      </left>
      <right/>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thin">
        <color indexed="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style="medium">
        <color auto="1"/>
      </right>
      <top/>
      <bottom/>
      <diagonal/>
    </border>
    <border>
      <left/>
      <right/>
      <top style="medium">
        <color auto="1"/>
      </top>
      <bottom style="medium">
        <color auto="1"/>
      </bottom>
      <diagonal/>
    </border>
    <border>
      <left/>
      <right/>
      <top style="hair">
        <color indexed="20"/>
      </top>
      <bottom style="hair">
        <color indexed="20"/>
      </bottom>
      <diagonal/>
    </border>
    <border>
      <left/>
      <right/>
      <top/>
      <bottom style="medium">
        <color indexed="18"/>
      </bottom>
      <diagonal/>
    </border>
    <border>
      <left/>
      <right/>
      <top style="thin">
        <color auto="1"/>
      </top>
      <bottom style="double">
        <color auto="1"/>
      </bottom>
      <diagonal/>
    </border>
    <border>
      <left/>
      <right/>
      <top/>
      <bottom style="double">
        <color auto="1"/>
      </bottom>
      <diagonal/>
    </border>
    <border>
      <left style="medium">
        <color indexed="9"/>
      </left>
      <right style="medium">
        <color indexed="9"/>
      </right>
      <top/>
      <bottom/>
      <diagonal/>
    </border>
    <border>
      <left style="thin">
        <color indexed="8"/>
      </left>
      <right style="thin">
        <color indexed="8"/>
      </right>
      <top style="thin">
        <color indexed="8"/>
      </top>
      <bottom style="thin">
        <color indexed="8"/>
      </bottom>
      <diagonal/>
    </border>
    <border>
      <left/>
      <right/>
      <top/>
      <bottom style="thick">
        <color indexed="8"/>
      </bottom>
      <diagonal/>
    </border>
    <border>
      <left/>
      <right/>
      <top style="thin">
        <color indexed="8"/>
      </top>
      <bottom style="thin">
        <color indexed="8"/>
      </bottom>
      <diagonal/>
    </border>
    <border>
      <left/>
      <right/>
      <top/>
      <bottom style="thin">
        <color indexed="44"/>
      </bottom>
      <diagonal/>
    </border>
    <border>
      <left/>
      <right style="thin">
        <color indexed="63"/>
      </right>
      <top style="thin">
        <color indexed="63"/>
      </top>
      <bottom/>
      <diagonal/>
    </border>
    <border>
      <left/>
      <right style="thin">
        <color indexed="8"/>
      </right>
      <top style="thin">
        <color indexed="8"/>
      </top>
      <bottom/>
      <diagonal/>
    </border>
    <border>
      <left style="thin">
        <color indexed="63"/>
      </left>
      <right style="thin">
        <color indexed="63"/>
      </right>
      <top style="thin">
        <color indexed="63"/>
      </top>
      <bottom style="thin">
        <color indexed="63"/>
      </bottom>
      <diagonal/>
    </border>
    <border>
      <left/>
      <right/>
      <top/>
      <bottom style="hair">
        <color indexed="20"/>
      </bottom>
      <diagonal/>
    </border>
    <border>
      <left/>
      <right/>
      <top style="thin">
        <color indexed="8"/>
      </top>
      <bottom/>
      <diagonal/>
    </border>
    <border>
      <left style="double">
        <color indexed="12"/>
      </left>
      <right style="double">
        <color indexed="12"/>
      </right>
      <top style="double">
        <color indexed="12"/>
      </top>
      <bottom style="dotted">
        <color indexed="12"/>
      </bottom>
      <diagonal/>
    </border>
    <border>
      <left style="thick">
        <color indexed="12"/>
      </left>
      <right style="thick">
        <color indexed="12"/>
      </right>
      <top style="thick">
        <color indexed="12"/>
      </top>
      <bottom/>
      <diagonal/>
    </border>
  </borders>
  <cellStyleXfs count="1676">
    <xf numFmtId="0" fontId="0" fillId="0" borderId="0" applyNumberFormat="0" applyFill="0" applyBorder="0" applyAlignment="0" applyProtection="0"/>
    <xf numFmtId="0" fontId="40" fillId="0" borderId="0"/>
    <xf numFmtId="0" fontId="40" fillId="0" borderId="0"/>
    <xf numFmtId="0" fontId="41" fillId="0" borderId="0"/>
    <xf numFmtId="178" fontId="42" fillId="0" borderId="0"/>
    <xf numFmtId="42" fontId="43" fillId="0" borderId="0" applyFont="0" applyFill="0" applyBorder="0" applyAlignment="0" applyProtection="0">
      <alignment vertical="center"/>
    </xf>
    <xf numFmtId="0" fontId="40" fillId="0" borderId="0"/>
    <xf numFmtId="0" fontId="40" fillId="0" borderId="0"/>
    <xf numFmtId="0" fontId="40" fillId="0" borderId="0"/>
    <xf numFmtId="0" fontId="44" fillId="11" borderId="0" applyNumberFormat="0" applyBorder="0" applyAlignment="0" applyProtection="0">
      <alignment vertical="center"/>
    </xf>
    <xf numFmtId="190" fontId="40" fillId="0" borderId="0"/>
    <xf numFmtId="0" fontId="40" fillId="0" borderId="0"/>
    <xf numFmtId="0" fontId="40" fillId="0" borderId="0"/>
    <xf numFmtId="0" fontId="40" fillId="0" borderId="0"/>
    <xf numFmtId="0" fontId="45" fillId="12" borderId="46" applyNumberFormat="0" applyAlignment="0" applyProtection="0">
      <alignment vertical="center"/>
    </xf>
    <xf numFmtId="44" fontId="43" fillId="0" borderId="0" applyFont="0" applyFill="0" applyBorder="0" applyAlignment="0" applyProtection="0">
      <alignment vertical="center"/>
    </xf>
    <xf numFmtId="0" fontId="46" fillId="13" borderId="0" applyNumberFormat="0" applyBorder="0" applyAlignment="0" applyProtection="0"/>
    <xf numFmtId="41" fontId="43" fillId="0" borderId="0" applyFont="0" applyFill="0" applyBorder="0" applyAlignment="0" applyProtection="0">
      <alignment vertical="center"/>
    </xf>
    <xf numFmtId="187" fontId="40" fillId="0" borderId="0" applyFont="0" applyFill="0" applyBorder="0" applyAlignment="0" applyProtection="0"/>
    <xf numFmtId="0" fontId="47" fillId="14" borderId="0" applyNumberFormat="0" applyBorder="0" applyAlignment="0" applyProtection="0">
      <alignment vertical="center"/>
    </xf>
    <xf numFmtId="0" fontId="37" fillId="0" borderId="0">
      <protection locked="0"/>
    </xf>
    <xf numFmtId="0" fontId="37" fillId="0" borderId="0">
      <protection locked="0"/>
    </xf>
    <xf numFmtId="0" fontId="40" fillId="0" borderId="0"/>
    <xf numFmtId="199" fontId="40" fillId="0" borderId="0" applyFill="0" applyBorder="0" applyAlignment="0"/>
    <xf numFmtId="0" fontId="44" fillId="15" borderId="0" applyNumberFormat="0" applyBorder="0" applyAlignment="0" applyProtection="0">
      <alignment vertical="center"/>
    </xf>
    <xf numFmtId="0" fontId="40" fillId="0" borderId="0"/>
    <xf numFmtId="37" fontId="41" fillId="0" borderId="1" applyFont="0" applyFill="0" applyBorder="0" applyAlignment="0" applyProtection="0"/>
    <xf numFmtId="0" fontId="48" fillId="16" borderId="0" applyNumberFormat="0" applyBorder="0" applyAlignment="0" applyProtection="0">
      <alignment vertical="center"/>
    </xf>
    <xf numFmtId="0" fontId="41" fillId="0" borderId="0"/>
    <xf numFmtId="0" fontId="40" fillId="0" borderId="0"/>
    <xf numFmtId="43" fontId="41" fillId="0" borderId="0" applyFont="0" applyFill="0" applyBorder="0" applyAlignment="0" applyProtection="0">
      <alignment vertical="center"/>
    </xf>
    <xf numFmtId="0" fontId="40" fillId="0" borderId="0"/>
    <xf numFmtId="0" fontId="40" fillId="0" borderId="0"/>
    <xf numFmtId="0" fontId="40" fillId="0" borderId="0"/>
    <xf numFmtId="0" fontId="49" fillId="17" borderId="0" applyNumberFormat="0" applyBorder="0" applyAlignment="0" applyProtection="0">
      <alignment vertical="center"/>
    </xf>
    <xf numFmtId="0" fontId="40" fillId="0" borderId="0"/>
    <xf numFmtId="0" fontId="40" fillId="0" borderId="0"/>
    <xf numFmtId="0" fontId="40" fillId="0" borderId="0"/>
    <xf numFmtId="189" fontId="50" fillId="0" borderId="0"/>
    <xf numFmtId="0" fontId="40" fillId="0" borderId="0"/>
    <xf numFmtId="0" fontId="51" fillId="0" borderId="0" applyNumberFormat="0" applyFill="0" applyBorder="0" applyAlignment="0" applyProtection="0">
      <alignment vertical="top"/>
      <protection locked="0"/>
    </xf>
    <xf numFmtId="9" fontId="41" fillId="0" borderId="0" applyFont="0" applyFill="0" applyBorder="0" applyAlignment="0" applyProtection="0"/>
    <xf numFmtId="0" fontId="41" fillId="0" borderId="0"/>
    <xf numFmtId="0" fontId="52" fillId="0" borderId="0" applyNumberFormat="0" applyFill="0" applyBorder="0" applyAlignment="0" applyProtection="0">
      <alignment vertical="center"/>
    </xf>
    <xf numFmtId="190" fontId="41" fillId="0" borderId="0" applyNumberFormat="0" applyFill="0" applyBorder="0" applyAlignment="0" applyProtection="0"/>
    <xf numFmtId="0" fontId="40" fillId="0" borderId="0"/>
    <xf numFmtId="0" fontId="50" fillId="0" borderId="0">
      <alignment horizontal="left"/>
    </xf>
    <xf numFmtId="0" fontId="43" fillId="18" borderId="47" applyNumberFormat="0" applyFont="0" applyAlignment="0" applyProtection="0">
      <alignment vertical="center"/>
    </xf>
    <xf numFmtId="0" fontId="40" fillId="0" borderId="0">
      <protection locked="0"/>
    </xf>
    <xf numFmtId="190" fontId="2" fillId="0" borderId="0" applyFont="0" applyFill="0" applyBorder="0" applyAlignment="0" applyProtection="0"/>
    <xf numFmtId="0" fontId="40" fillId="0" borderId="0"/>
    <xf numFmtId="0" fontId="53" fillId="0" borderId="0" applyNumberFormat="0" applyFill="0" applyBorder="0" applyAlignment="0" applyProtection="0">
      <alignment vertical="center"/>
    </xf>
    <xf numFmtId="201" fontId="54" fillId="0" borderId="0" applyFill="0" applyBorder="0" applyAlignment="0"/>
    <xf numFmtId="0" fontId="40" fillId="0" borderId="0"/>
    <xf numFmtId="0" fontId="40" fillId="0" borderId="0"/>
    <xf numFmtId="0" fontId="55" fillId="0" borderId="0">
      <alignment vertical="center"/>
    </xf>
    <xf numFmtId="0" fontId="49" fillId="19" borderId="0" applyNumberFormat="0" applyBorder="0" applyAlignment="0" applyProtection="0">
      <alignment vertical="center"/>
    </xf>
    <xf numFmtId="0" fontId="56" fillId="0" borderId="0" applyNumberFormat="0" applyFill="0" applyBorder="0" applyAlignment="0" applyProtection="0">
      <alignment vertical="center"/>
    </xf>
    <xf numFmtId="24" fontId="57" fillId="0" borderId="0" applyFont="0" applyFill="0" applyBorder="0" applyAlignment="0" applyProtection="0"/>
    <xf numFmtId="0" fontId="12" fillId="0" borderId="0"/>
    <xf numFmtId="0" fontId="40" fillId="0" borderId="0"/>
    <xf numFmtId="0" fontId="58" fillId="0" borderId="0" applyNumberFormat="0" applyFill="0" applyBorder="0" applyAlignment="0" applyProtection="0">
      <alignment vertical="center"/>
    </xf>
    <xf numFmtId="0" fontId="59" fillId="20" borderId="0" applyNumberFormat="0" applyBorder="0" applyAlignment="0" applyProtection="0">
      <alignment vertical="center"/>
    </xf>
    <xf numFmtId="0" fontId="40" fillId="0" borderId="0"/>
    <xf numFmtId="0" fontId="40" fillId="0" borderId="0"/>
    <xf numFmtId="0" fontId="40" fillId="0" borderId="0"/>
    <xf numFmtId="0" fontId="60" fillId="0" borderId="0" applyNumberFormat="0" applyFill="0" applyBorder="0" applyAlignment="0" applyProtection="0">
      <alignment vertical="center"/>
    </xf>
    <xf numFmtId="0" fontId="40" fillId="0" borderId="0"/>
    <xf numFmtId="186" fontId="40" fillId="0" borderId="0"/>
    <xf numFmtId="177" fontId="61" fillId="0" borderId="0"/>
    <xf numFmtId="0" fontId="62" fillId="0" borderId="48" applyNumberFormat="0" applyFill="0" applyAlignment="0" applyProtection="0">
      <alignment vertical="center"/>
    </xf>
    <xf numFmtId="0" fontId="63" fillId="0" borderId="48" applyNumberFormat="0" applyFill="0" applyAlignment="0" applyProtection="0">
      <alignment vertical="center"/>
    </xf>
    <xf numFmtId="0" fontId="64" fillId="0" borderId="0" applyNumberFormat="0" applyFill="0" applyBorder="0" applyAlignment="0" applyProtection="0"/>
    <xf numFmtId="0" fontId="47" fillId="14" borderId="0" applyNumberFormat="0" applyBorder="0" applyAlignment="0" applyProtection="0">
      <alignment vertical="center"/>
    </xf>
    <xf numFmtId="9" fontId="12" fillId="0" borderId="0" applyFont="0" applyFill="0" applyBorder="0" applyAlignment="0" applyProtection="0"/>
    <xf numFmtId="186" fontId="40" fillId="0" borderId="0"/>
    <xf numFmtId="0" fontId="53" fillId="0" borderId="49" applyNumberFormat="0" applyFill="0" applyAlignment="0" applyProtection="0">
      <alignment vertical="center"/>
    </xf>
    <xf numFmtId="186" fontId="40" fillId="0" borderId="0"/>
    <xf numFmtId="41" fontId="40" fillId="0" borderId="0" applyFont="0" applyFill="0" applyBorder="0" applyAlignment="0" applyProtection="0"/>
    <xf numFmtId="9" fontId="41" fillId="0" borderId="0" applyFont="0" applyFill="0" applyBorder="0" applyAlignment="0" applyProtection="0"/>
    <xf numFmtId="0" fontId="40" fillId="0" borderId="0"/>
    <xf numFmtId="0" fontId="40" fillId="0" borderId="0"/>
    <xf numFmtId="190" fontId="2" fillId="0" borderId="0"/>
    <xf numFmtId="0" fontId="65" fillId="0" borderId="50" applyNumberFormat="0" applyFill="0" applyProtection="0">
      <alignment horizontal="centerContinuous"/>
    </xf>
    <xf numFmtId="0" fontId="49" fillId="21" borderId="0" applyNumberFormat="0" applyBorder="0" applyAlignment="0" applyProtection="0">
      <alignment vertical="center"/>
    </xf>
    <xf numFmtId="189" fontId="50" fillId="0" borderId="0"/>
    <xf numFmtId="0" fontId="49" fillId="22" borderId="0" applyNumberFormat="0" applyBorder="0" applyAlignment="0" applyProtection="0">
      <alignment vertical="center"/>
    </xf>
    <xf numFmtId="0" fontId="40" fillId="0" borderId="0"/>
    <xf numFmtId="0" fontId="40" fillId="0" borderId="0"/>
    <xf numFmtId="0" fontId="66" fillId="23" borderId="51" applyNumberFormat="0" applyAlignment="0" applyProtection="0">
      <alignment vertical="center"/>
    </xf>
    <xf numFmtId="0" fontId="67" fillId="23" borderId="46" applyNumberFormat="0" applyAlignment="0" applyProtection="0">
      <alignment vertical="center"/>
    </xf>
    <xf numFmtId="0" fontId="40" fillId="0" borderId="0"/>
    <xf numFmtId="0" fontId="40" fillId="0" borderId="0"/>
    <xf numFmtId="0" fontId="40" fillId="0" borderId="0"/>
    <xf numFmtId="0" fontId="68" fillId="24" borderId="52" applyNumberFormat="0" applyAlignment="0" applyProtection="0">
      <alignment vertical="center"/>
    </xf>
    <xf numFmtId="201" fontId="54" fillId="0" borderId="0" applyFill="0" applyBorder="0" applyAlignment="0"/>
    <xf numFmtId="0" fontId="40" fillId="0" borderId="0"/>
    <xf numFmtId="0" fontId="44" fillId="25" borderId="0" applyNumberFormat="0" applyBorder="0" applyAlignment="0" applyProtection="0">
      <alignment vertical="center"/>
    </xf>
    <xf numFmtId="0" fontId="40" fillId="0" borderId="0"/>
    <xf numFmtId="0" fontId="40" fillId="0" borderId="0"/>
    <xf numFmtId="0" fontId="40" fillId="0" borderId="0">
      <protection locked="0"/>
    </xf>
    <xf numFmtId="0" fontId="49" fillId="26" borderId="0" applyNumberFormat="0" applyBorder="0" applyAlignment="0" applyProtection="0">
      <alignment vertical="center"/>
    </xf>
    <xf numFmtId="0" fontId="40" fillId="0" borderId="0"/>
    <xf numFmtId="0" fontId="47" fillId="14" borderId="0" applyNumberFormat="0" applyBorder="0" applyAlignment="0" applyProtection="0">
      <alignment vertical="center"/>
    </xf>
    <xf numFmtId="0" fontId="59" fillId="20" borderId="0" applyNumberFormat="0" applyBorder="0" applyAlignment="0" applyProtection="0">
      <alignment vertical="center"/>
    </xf>
    <xf numFmtId="0" fontId="69" fillId="0" borderId="0" applyNumberFormat="0" applyFill="0" applyBorder="0" applyAlignment="0" applyProtection="0"/>
    <xf numFmtId="0" fontId="40" fillId="0" borderId="0"/>
    <xf numFmtId="0" fontId="40" fillId="0" borderId="0"/>
    <xf numFmtId="0" fontId="70" fillId="0" borderId="53" applyNumberFormat="0" applyFill="0" applyAlignment="0" applyProtection="0">
      <alignment vertical="center"/>
    </xf>
    <xf numFmtId="0" fontId="41" fillId="0" borderId="0">
      <alignment horizontal="centerContinuous"/>
    </xf>
    <xf numFmtId="0" fontId="40" fillId="0" borderId="0"/>
    <xf numFmtId="0" fontId="71" fillId="0" borderId="54" applyNumberFormat="0" applyFill="0" applyAlignment="0" applyProtection="0">
      <alignment vertical="center"/>
    </xf>
    <xf numFmtId="39" fontId="2" fillId="0" borderId="0" applyFont="0" applyFill="0" applyBorder="0" applyAlignment="0" applyProtection="0"/>
    <xf numFmtId="0" fontId="12" fillId="0" borderId="0"/>
    <xf numFmtId="0" fontId="40" fillId="0" borderId="0"/>
    <xf numFmtId="0" fontId="40" fillId="0" borderId="0"/>
    <xf numFmtId="0" fontId="40" fillId="0" borderId="0"/>
    <xf numFmtId="0" fontId="72" fillId="27" borderId="0" applyNumberFormat="0" applyBorder="0" applyAlignment="0" applyProtection="0">
      <alignment vertical="center"/>
    </xf>
    <xf numFmtId="0" fontId="40" fillId="0" borderId="0"/>
    <xf numFmtId="0" fontId="40" fillId="0" borderId="0"/>
    <xf numFmtId="0" fontId="41" fillId="0" borderId="0" applyNumberFormat="0" applyFill="0" applyProtection="0">
      <alignment horizontal="centerContinuous"/>
    </xf>
    <xf numFmtId="220" fontId="73" fillId="0" borderId="0"/>
    <xf numFmtId="0" fontId="40" fillId="0" borderId="0"/>
    <xf numFmtId="0" fontId="74" fillId="28" borderId="0" applyNumberFormat="0" applyBorder="0" applyAlignment="0" applyProtection="0">
      <alignment vertical="center"/>
    </xf>
    <xf numFmtId="0" fontId="40" fillId="0" borderId="0"/>
    <xf numFmtId="197" fontId="41" fillId="0" borderId="0" applyFont="0" applyFill="0" applyBorder="0" applyAlignment="0" applyProtection="0"/>
    <xf numFmtId="0" fontId="40" fillId="0" borderId="0"/>
    <xf numFmtId="0" fontId="44" fillId="29" borderId="0" applyNumberFormat="0" applyBorder="0" applyAlignment="0" applyProtection="0">
      <alignment vertical="center"/>
    </xf>
    <xf numFmtId="186" fontId="40" fillId="0" borderId="0"/>
    <xf numFmtId="0" fontId="49" fillId="30" borderId="0" applyNumberFormat="0" applyBorder="0" applyAlignment="0" applyProtection="0">
      <alignment vertical="center"/>
    </xf>
    <xf numFmtId="203" fontId="54" fillId="0" borderId="0" applyFill="0" applyBorder="0" applyAlignment="0"/>
    <xf numFmtId="0" fontId="40" fillId="0" borderId="0"/>
    <xf numFmtId="0" fontId="44" fillId="31" borderId="0" applyNumberFormat="0" applyBorder="0" applyAlignment="0" applyProtection="0">
      <alignment vertical="center"/>
    </xf>
    <xf numFmtId="0" fontId="75" fillId="0" borderId="0"/>
    <xf numFmtId="0" fontId="40" fillId="0" borderId="0"/>
    <xf numFmtId="0" fontId="44" fillId="32" borderId="0" applyNumberFormat="0" applyBorder="0" applyAlignment="0" applyProtection="0">
      <alignment vertical="center"/>
    </xf>
    <xf numFmtId="0" fontId="40" fillId="0" borderId="0"/>
    <xf numFmtId="0" fontId="44" fillId="33" borderId="0" applyNumberFormat="0" applyBorder="0" applyAlignment="0" applyProtection="0">
      <alignment vertical="center"/>
    </xf>
    <xf numFmtId="0" fontId="40" fillId="0" borderId="0"/>
    <xf numFmtId="0" fontId="40" fillId="0" borderId="0"/>
    <xf numFmtId="0" fontId="44" fillId="34" borderId="0" applyNumberFormat="0" applyBorder="0" applyAlignment="0" applyProtection="0">
      <alignment vertical="center"/>
    </xf>
    <xf numFmtId="41" fontId="40" fillId="0" borderId="0" applyFont="0" applyFill="0" applyBorder="0" applyAlignment="0" applyProtection="0"/>
    <xf numFmtId="0" fontId="40" fillId="0" borderId="0"/>
    <xf numFmtId="0" fontId="40" fillId="0" borderId="0"/>
    <xf numFmtId="0" fontId="40" fillId="0" borderId="0"/>
    <xf numFmtId="0" fontId="49" fillId="35" borderId="0" applyNumberFormat="0" applyBorder="0" applyAlignment="0" applyProtection="0">
      <alignment vertical="center"/>
    </xf>
    <xf numFmtId="186" fontId="40" fillId="0" borderId="0"/>
    <xf numFmtId="0" fontId="40" fillId="0" borderId="0"/>
    <xf numFmtId="0" fontId="76" fillId="0" borderId="0" applyNumberFormat="0" applyFont="0" applyFill="0" applyBorder="0" applyAlignment="0" applyProtection="0">
      <alignment horizontal="left"/>
    </xf>
    <xf numFmtId="0" fontId="49" fillId="36" borderId="0" applyNumberFormat="0" applyBorder="0" applyAlignment="0" applyProtection="0">
      <alignment vertical="center"/>
    </xf>
    <xf numFmtId="0" fontId="40" fillId="0" borderId="0"/>
    <xf numFmtId="0" fontId="40" fillId="0" borderId="0"/>
    <xf numFmtId="0" fontId="40" fillId="0" borderId="0"/>
    <xf numFmtId="0" fontId="44" fillId="37" borderId="0" applyNumberFormat="0" applyBorder="0" applyAlignment="0" applyProtection="0">
      <alignment vertical="center"/>
    </xf>
    <xf numFmtId="0" fontId="40" fillId="0" borderId="0"/>
    <xf numFmtId="190" fontId="2" fillId="0" borderId="0"/>
    <xf numFmtId="0" fontId="44" fillId="38" borderId="0" applyNumberFormat="0" applyBorder="0" applyAlignment="0" applyProtection="0">
      <alignment vertical="center"/>
    </xf>
    <xf numFmtId="0" fontId="40" fillId="0" borderId="0"/>
    <xf numFmtId="197" fontId="41" fillId="0" borderId="17"/>
    <xf numFmtId="0" fontId="49" fillId="39" borderId="0" applyNumberFormat="0" applyBorder="0" applyAlignment="0" applyProtection="0">
      <alignment vertical="center"/>
    </xf>
    <xf numFmtId="204" fontId="40" fillId="0" borderId="0">
      <protection locked="0"/>
    </xf>
    <xf numFmtId="0" fontId="40" fillId="0" borderId="0"/>
    <xf numFmtId="0" fontId="44" fillId="40" borderId="0" applyNumberFormat="0" applyBorder="0" applyAlignment="0" applyProtection="0">
      <alignment vertical="center"/>
    </xf>
    <xf numFmtId="186" fontId="40" fillId="0" borderId="0"/>
    <xf numFmtId="3" fontId="2" fillId="0" borderId="0" applyFont="0" applyFill="0" applyBorder="0" applyAlignment="0" applyProtection="0"/>
    <xf numFmtId="0" fontId="40" fillId="0" borderId="0"/>
    <xf numFmtId="186" fontId="40" fillId="0" borderId="0"/>
    <xf numFmtId="0" fontId="40" fillId="0" borderId="0"/>
    <xf numFmtId="0" fontId="49" fillId="41" borderId="0" applyNumberFormat="0" applyBorder="0" applyAlignment="0" applyProtection="0">
      <alignment vertical="center"/>
    </xf>
    <xf numFmtId="0" fontId="40" fillId="0" borderId="0"/>
    <xf numFmtId="0" fontId="49" fillId="42" borderId="0" applyNumberFormat="0" applyBorder="0" applyAlignment="0" applyProtection="0">
      <alignment vertical="center"/>
    </xf>
    <xf numFmtId="0" fontId="40" fillId="0" borderId="0"/>
    <xf numFmtId="204" fontId="40" fillId="0" borderId="0">
      <protection locked="0"/>
    </xf>
    <xf numFmtId="0" fontId="44" fillId="43" borderId="0" applyNumberFormat="0" applyBorder="0" applyAlignment="0" applyProtection="0">
      <alignment vertical="center"/>
    </xf>
    <xf numFmtId="0" fontId="49" fillId="44" borderId="0" applyNumberFormat="0" applyBorder="0" applyAlignment="0" applyProtection="0">
      <alignment vertical="center"/>
    </xf>
    <xf numFmtId="37" fontId="77" fillId="45" borderId="55">
      <alignment horizontal="right"/>
    </xf>
    <xf numFmtId="0" fontId="40" fillId="0" borderId="0"/>
    <xf numFmtId="0" fontId="12" fillId="0" borderId="0"/>
    <xf numFmtId="0" fontId="47" fillId="14" borderId="0" applyNumberFormat="0" applyBorder="0" applyAlignment="0" applyProtection="0">
      <alignment vertical="center"/>
    </xf>
    <xf numFmtId="0" fontId="78" fillId="0" borderId="56" applyNumberFormat="0" applyAlignment="0" applyProtection="0">
      <alignment horizontal="left" vertical="center"/>
    </xf>
    <xf numFmtId="0" fontId="40" fillId="0" borderId="0"/>
    <xf numFmtId="0" fontId="40" fillId="0" borderId="0"/>
    <xf numFmtId="190" fontId="79" fillId="0" borderId="0"/>
    <xf numFmtId="0" fontId="80" fillId="46" borderId="0">
      <alignment horizontal="right"/>
    </xf>
    <xf numFmtId="0" fontId="40" fillId="0" borderId="0"/>
    <xf numFmtId="0" fontId="40" fillId="0" borderId="0"/>
    <xf numFmtId="226" fontId="41" fillId="0" borderId="0" applyFont="0" applyFill="0" applyBorder="0" applyAlignment="0" applyProtection="0"/>
    <xf numFmtId="9" fontId="2" fillId="0" borderId="0" applyFont="0" applyFill="0" applyBorder="0" applyAlignment="0" applyProtection="0"/>
    <xf numFmtId="186" fontId="40" fillId="0" borderId="0"/>
    <xf numFmtId="0" fontId="40" fillId="0" borderId="0"/>
    <xf numFmtId="186" fontId="40" fillId="0" borderId="0"/>
    <xf numFmtId="189" fontId="41" fillId="0" borderId="0" applyFont="0" applyFill="0" applyBorder="0" applyAlignment="0" applyProtection="0"/>
    <xf numFmtId="0" fontId="81" fillId="0" borderId="50">
      <alignment horizontal="centerContinuous"/>
    </xf>
    <xf numFmtId="0" fontId="40" fillId="0" borderId="0"/>
    <xf numFmtId="192" fontId="61" fillId="0" borderId="0"/>
    <xf numFmtId="186" fontId="40" fillId="0" borderId="0"/>
    <xf numFmtId="0" fontId="40" fillId="0" borderId="0">
      <protection locked="0"/>
    </xf>
    <xf numFmtId="186" fontId="40" fillId="0" borderId="0"/>
    <xf numFmtId="204" fontId="40" fillId="0" borderId="0">
      <protection locked="0"/>
    </xf>
    <xf numFmtId="0" fontId="82" fillId="0" borderId="0">
      <alignment vertical="top"/>
    </xf>
    <xf numFmtId="0" fontId="83" fillId="0" borderId="0">
      <protection locked="0"/>
    </xf>
    <xf numFmtId="231" fontId="2" fillId="0" borderId="0" applyFill="0" applyBorder="0" applyProtection="0">
      <alignment horizontal="right"/>
    </xf>
    <xf numFmtId="37" fontId="61" fillId="0" borderId="0"/>
    <xf numFmtId="195" fontId="40" fillId="0" borderId="0" applyFont="0" applyFill="0" applyProtection="0"/>
    <xf numFmtId="2" fontId="41" fillId="0" borderId="0" applyFont="0" applyFill="0" applyBorder="0" applyAlignment="0" applyProtection="0"/>
    <xf numFmtId="0" fontId="40" fillId="0" borderId="0">
      <protection locked="0"/>
    </xf>
    <xf numFmtId="197" fontId="41" fillId="0" borderId="0" applyFont="0" applyFill="0" applyBorder="0" applyAlignment="0" applyProtection="0"/>
    <xf numFmtId="0" fontId="40" fillId="0" borderId="0" applyFont="0" applyFill="0" applyBorder="0" applyAlignment="0" applyProtection="0"/>
    <xf numFmtId="186" fontId="40" fillId="0" borderId="0"/>
    <xf numFmtId="186" fontId="40" fillId="0" borderId="0"/>
    <xf numFmtId="0" fontId="84" fillId="0" borderId="0" applyFont="0" applyFill="0" applyBorder="0" applyAlignment="0" applyProtection="0"/>
    <xf numFmtId="207" fontId="85" fillId="0" borderId="0" applyFont="0" applyFill="0" applyBorder="0" applyAlignment="0" applyProtection="0"/>
    <xf numFmtId="0" fontId="41" fillId="0" borderId="0"/>
    <xf numFmtId="186" fontId="40" fillId="0" borderId="0"/>
    <xf numFmtId="0" fontId="86" fillId="13" borderId="0" applyNumberFormat="0" applyBorder="0" applyAlignment="0" applyProtection="0"/>
    <xf numFmtId="0" fontId="40" fillId="0" borderId="0"/>
    <xf numFmtId="186" fontId="40" fillId="0" borderId="0"/>
    <xf numFmtId="0" fontId="84" fillId="0" borderId="0" applyFont="0" applyFill="0" applyBorder="0" applyAlignment="0" applyProtection="0"/>
    <xf numFmtId="0" fontId="41" fillId="0" borderId="0"/>
    <xf numFmtId="0" fontId="40" fillId="0" borderId="0"/>
    <xf numFmtId="0" fontId="87" fillId="0" borderId="0" applyNumberFormat="0" applyFill="0">
      <alignment horizontal="left" vertical="center"/>
    </xf>
    <xf numFmtId="10" fontId="57" fillId="0" borderId="0" applyFont="0" applyFill="0" applyBorder="0" applyAlignment="0" applyProtection="0"/>
    <xf numFmtId="40" fontId="85" fillId="0" borderId="0" applyFont="0" applyFill="0" applyBorder="0" applyAlignment="0" applyProtection="0"/>
    <xf numFmtId="38" fontId="85" fillId="0" borderId="0" applyFont="0" applyFill="0" applyBorder="0" applyAlignment="0" applyProtection="0"/>
    <xf numFmtId="186" fontId="40" fillId="0" borderId="0"/>
    <xf numFmtId="0" fontId="40" fillId="0" borderId="0">
      <protection locked="0"/>
    </xf>
    <xf numFmtId="0" fontId="40" fillId="0" borderId="0"/>
    <xf numFmtId="0" fontId="41" fillId="0" borderId="0"/>
    <xf numFmtId="0" fontId="40" fillId="0" borderId="0"/>
    <xf numFmtId="0" fontId="40" fillId="0" borderId="0"/>
    <xf numFmtId="186" fontId="40" fillId="0" borderId="0"/>
    <xf numFmtId="0" fontId="40" fillId="0" borderId="0"/>
    <xf numFmtId="0" fontId="40" fillId="0" borderId="0"/>
    <xf numFmtId="0" fontId="40" fillId="0" borderId="0"/>
    <xf numFmtId="0" fontId="12" fillId="0" borderId="0"/>
    <xf numFmtId="43" fontId="55" fillId="0" borderId="0" applyFont="0" applyFill="0" applyBorder="0" applyAlignment="0" applyProtection="0"/>
    <xf numFmtId="184" fontId="40" fillId="0" borderId="0" applyFont="0" applyFill="0" applyBorder="0" applyAlignment="0" applyProtection="0"/>
    <xf numFmtId="43" fontId="88" fillId="0" borderId="0" applyFont="0" applyFill="0" applyBorder="0" applyAlignment="0" applyProtection="0">
      <alignment vertical="center"/>
    </xf>
    <xf numFmtId="0" fontId="40" fillId="0" borderId="0">
      <protection locked="0"/>
    </xf>
    <xf numFmtId="49" fontId="2" fillId="0" borderId="0" applyProtection="0">
      <alignment horizontal="left"/>
    </xf>
    <xf numFmtId="0" fontId="40" fillId="0" borderId="0"/>
    <xf numFmtId="196" fontId="42" fillId="0" borderId="0" applyFont="0" applyFill="0" applyBorder="0" applyAlignment="0" applyProtection="0"/>
    <xf numFmtId="0" fontId="40" fillId="0" borderId="0"/>
    <xf numFmtId="0" fontId="40" fillId="0" borderId="0"/>
    <xf numFmtId="49" fontId="2" fillId="0" borderId="0" applyProtection="0">
      <alignment horizontal="left"/>
    </xf>
    <xf numFmtId="0" fontId="40" fillId="0" borderId="0"/>
    <xf numFmtId="0" fontId="89" fillId="0" borderId="0" applyNumberFormat="0" applyFill="0" applyBorder="0" applyAlignment="0" applyProtection="0"/>
    <xf numFmtId="0" fontId="41" fillId="0" borderId="0">
      <alignment horizontal="centerContinuous"/>
    </xf>
    <xf numFmtId="0" fontId="40" fillId="0" borderId="0"/>
    <xf numFmtId="0" fontId="12" fillId="0" borderId="0"/>
    <xf numFmtId="215" fontId="40" fillId="0" borderId="0" applyFont="0" applyFill="0" applyBorder="0" applyAlignment="0" applyProtection="0"/>
    <xf numFmtId="0" fontId="40" fillId="0" borderId="0"/>
    <xf numFmtId="0" fontId="40" fillId="0" borderId="0">
      <protection locked="0"/>
    </xf>
    <xf numFmtId="0" fontId="40" fillId="0" borderId="0"/>
    <xf numFmtId="0" fontId="12" fillId="0" borderId="0"/>
    <xf numFmtId="0" fontId="40" fillId="0" borderId="0"/>
    <xf numFmtId="186" fontId="40" fillId="0" borderId="0"/>
    <xf numFmtId="0" fontId="12" fillId="0" borderId="0"/>
    <xf numFmtId="0" fontId="54" fillId="0" borderId="0"/>
    <xf numFmtId="186" fontId="40" fillId="0" borderId="0"/>
    <xf numFmtId="186" fontId="40" fillId="0" borderId="0"/>
    <xf numFmtId="0" fontId="90" fillId="0" borderId="0" applyNumberFormat="0" applyFill="0" applyBorder="0" applyProtection="0">
      <alignment vertical="top"/>
    </xf>
    <xf numFmtId="0" fontId="40" fillId="0" borderId="0" applyNumberFormat="0" applyFill="0" applyBorder="0" applyAlignment="0" applyProtection="0"/>
    <xf numFmtId="0" fontId="40" fillId="0" borderId="0"/>
    <xf numFmtId="186" fontId="40" fillId="0" borderId="0"/>
    <xf numFmtId="214" fontId="40" fillId="0" borderId="0" applyFont="0" applyFill="0" applyBorder="0" applyAlignment="0" applyProtection="0"/>
    <xf numFmtId="0" fontId="91" fillId="0" borderId="1" applyNumberFormat="0" applyFill="0" applyProtection="0">
      <alignment horizontal="center"/>
    </xf>
    <xf numFmtId="0" fontId="40" fillId="0" borderId="0"/>
    <xf numFmtId="0" fontId="40" fillId="0" borderId="0" applyNumberFormat="0" applyFill="0" applyBorder="0" applyAlignment="0" applyProtection="0"/>
    <xf numFmtId="0" fontId="59" fillId="20" borderId="0" applyNumberFormat="0" applyBorder="0" applyAlignment="0" applyProtection="0">
      <alignment vertical="center"/>
    </xf>
    <xf numFmtId="0" fontId="40" fillId="0" borderId="0"/>
    <xf numFmtId="186" fontId="40" fillId="0" borderId="0"/>
    <xf numFmtId="0" fontId="40" fillId="0" borderId="0"/>
    <xf numFmtId="0" fontId="40" fillId="0" borderId="0"/>
    <xf numFmtId="186" fontId="40" fillId="0" borderId="0"/>
    <xf numFmtId="0" fontId="40" fillId="0" borderId="0"/>
    <xf numFmtId="0" fontId="40" fillId="0" borderId="0"/>
    <xf numFmtId="186" fontId="40" fillId="0" borderId="0"/>
    <xf numFmtId="0" fontId="40" fillId="0" borderId="0"/>
    <xf numFmtId="186" fontId="40" fillId="0" borderId="0"/>
    <xf numFmtId="186" fontId="40" fillId="0" borderId="0"/>
    <xf numFmtId="0" fontId="41" fillId="0" borderId="0"/>
    <xf numFmtId="0" fontId="40" fillId="0" borderId="0"/>
    <xf numFmtId="0" fontId="40" fillId="0" borderId="0"/>
    <xf numFmtId="0" fontId="40" fillId="0" borderId="0"/>
    <xf numFmtId="0" fontId="37" fillId="0" borderId="0">
      <protection locked="0"/>
    </xf>
    <xf numFmtId="0" fontId="37" fillId="0" borderId="0">
      <protection locked="0"/>
    </xf>
    <xf numFmtId="0" fontId="40" fillId="0" borderId="0"/>
    <xf numFmtId="2" fontId="92" fillId="0" borderId="0" applyProtection="0"/>
    <xf numFmtId="186" fontId="40" fillId="0" borderId="0"/>
    <xf numFmtId="225" fontId="12" fillId="0" borderId="0" applyFont="0" applyFill="0" applyBorder="0" applyAlignment="0" applyProtection="0"/>
    <xf numFmtId="0" fontId="40" fillId="0" borderId="0"/>
    <xf numFmtId="0" fontId="40" fillId="0" borderId="0"/>
    <xf numFmtId="186" fontId="40" fillId="0" borderId="0"/>
    <xf numFmtId="177" fontId="61" fillId="0" borderId="0"/>
    <xf numFmtId="0" fontId="40" fillId="0" borderId="0"/>
    <xf numFmtId="0" fontId="40" fillId="0" borderId="0"/>
    <xf numFmtId="0" fontId="41" fillId="0" borderId="0" applyNumberFormat="0" applyFill="0" applyProtection="0">
      <alignment horizontal="centerContinuous"/>
    </xf>
    <xf numFmtId="0" fontId="40" fillId="0" borderId="0"/>
    <xf numFmtId="0" fontId="40" fillId="0" borderId="0"/>
    <xf numFmtId="0" fontId="40" fillId="0" borderId="0"/>
    <xf numFmtId="0" fontId="40" fillId="0" borderId="0"/>
    <xf numFmtId="0" fontId="40" fillId="0" borderId="0"/>
    <xf numFmtId="0" fontId="59" fillId="20" borderId="0" applyNumberFormat="0" applyBorder="0" applyAlignment="0" applyProtection="0">
      <alignment vertical="center"/>
    </xf>
    <xf numFmtId="0" fontId="40" fillId="0" borderId="0"/>
    <xf numFmtId="0" fontId="40" fillId="0" borderId="0"/>
    <xf numFmtId="0" fontId="40" fillId="0" borderId="0"/>
    <xf numFmtId="186" fontId="40" fillId="0" borderId="0"/>
    <xf numFmtId="186" fontId="40" fillId="0" borderId="0"/>
    <xf numFmtId="0" fontId="40" fillId="0" borderId="0"/>
    <xf numFmtId="0" fontId="40" fillId="0" borderId="0"/>
    <xf numFmtId="0" fontId="93" fillId="0" borderId="0"/>
    <xf numFmtId="0" fontId="40" fillId="0" borderId="0"/>
    <xf numFmtId="0" fontId="40" fillId="0" borderId="0"/>
    <xf numFmtId="219" fontId="2" fillId="0" borderId="0" applyFill="0" applyBorder="0" applyProtection="0">
      <alignment horizontal="right"/>
    </xf>
    <xf numFmtId="186" fontId="40" fillId="0" borderId="0"/>
    <xf numFmtId="186" fontId="40" fillId="0" borderId="0"/>
    <xf numFmtId="0" fontId="40" fillId="0" borderId="0"/>
    <xf numFmtId="186" fontId="40" fillId="0" borderId="0"/>
    <xf numFmtId="0" fontId="40" fillId="0" borderId="0"/>
    <xf numFmtId="0" fontId="40" fillId="0" borderId="0"/>
    <xf numFmtId="217" fontId="94" fillId="0" borderId="0" applyFont="0" applyFill="0" applyBorder="0" applyAlignment="0" applyProtection="0"/>
    <xf numFmtId="0" fontId="40" fillId="0" borderId="0"/>
    <xf numFmtId="0" fontId="40" fillId="0" borderId="0"/>
    <xf numFmtId="0" fontId="40" fillId="0" borderId="0"/>
    <xf numFmtId="186" fontId="40" fillId="0" borderId="0"/>
    <xf numFmtId="0" fontId="40" fillId="0" borderId="0"/>
    <xf numFmtId="0" fontId="40" fillId="0" borderId="0"/>
    <xf numFmtId="0" fontId="41" fillId="0" borderId="0"/>
    <xf numFmtId="186" fontId="40" fillId="0" borderId="0"/>
    <xf numFmtId="0" fontId="40" fillId="0" borderId="0"/>
    <xf numFmtId="0" fontId="40" fillId="0" borderId="0"/>
    <xf numFmtId="0" fontId="40" fillId="0" borderId="0"/>
    <xf numFmtId="0" fontId="40" fillId="0" borderId="0"/>
    <xf numFmtId="0" fontId="40" fillId="0" borderId="0"/>
    <xf numFmtId="0" fontId="12" fillId="0" borderId="0"/>
    <xf numFmtId="0" fontId="40" fillId="0" borderId="0"/>
    <xf numFmtId="186" fontId="40" fillId="0" borderId="0"/>
    <xf numFmtId="0" fontId="40" fillId="0" borderId="0"/>
    <xf numFmtId="0" fontId="12" fillId="0" borderId="0"/>
    <xf numFmtId="236" fontId="40" fillId="0" borderId="0" applyFont="0" applyFill="0" applyBorder="0" applyAlignment="0" applyProtection="0"/>
    <xf numFmtId="0" fontId="40" fillId="0" borderId="0"/>
    <xf numFmtId="0" fontId="40" fillId="0" borderId="0"/>
    <xf numFmtId="0" fontId="40" fillId="0" borderId="0">
      <protection locked="0"/>
    </xf>
    <xf numFmtId="0" fontId="40" fillId="0" borderId="0"/>
    <xf numFmtId="49" fontId="95" fillId="0" borderId="0">
      <alignment horizontal="justify" vertical="center" wrapText="1"/>
    </xf>
    <xf numFmtId="0" fontId="40" fillId="0" borderId="0"/>
    <xf numFmtId="0" fontId="40" fillId="0" borderId="0"/>
    <xf numFmtId="0" fontId="40" fillId="0" borderId="0"/>
    <xf numFmtId="0" fontId="40" fillId="0" borderId="0"/>
    <xf numFmtId="0" fontId="40" fillId="0" borderId="0"/>
    <xf numFmtId="0" fontId="40" fillId="0" borderId="0"/>
    <xf numFmtId="186" fontId="40" fillId="0" borderId="0"/>
    <xf numFmtId="0" fontId="40" fillId="0" borderId="0"/>
    <xf numFmtId="0" fontId="40" fillId="0" borderId="0"/>
    <xf numFmtId="0" fontId="40" fillId="0" borderId="0"/>
    <xf numFmtId="234" fontId="40" fillId="0" borderId="0"/>
    <xf numFmtId="0" fontId="40" fillId="0" borderId="0"/>
    <xf numFmtId="186" fontId="40" fillId="0" borderId="0"/>
    <xf numFmtId="0" fontId="40" fillId="0" borderId="0"/>
    <xf numFmtId="0" fontId="40" fillId="0" borderId="0"/>
    <xf numFmtId="0" fontId="40" fillId="0" borderId="0"/>
    <xf numFmtId="0" fontId="40" fillId="0" borderId="0"/>
    <xf numFmtId="0" fontId="40" fillId="0" borderId="0"/>
    <xf numFmtId="0" fontId="40" fillId="0" borderId="0"/>
    <xf numFmtId="177" fontId="61" fillId="0" borderId="0"/>
    <xf numFmtId="186" fontId="40" fillId="0" borderId="0"/>
    <xf numFmtId="0" fontId="40" fillId="0" borderId="0"/>
    <xf numFmtId="37" fontId="96" fillId="47" borderId="57">
      <alignment horizontal="right" vertical="center"/>
      <protection locked="0"/>
    </xf>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186" fontId="40" fillId="0" borderId="0"/>
    <xf numFmtId="0" fontId="40" fillId="0" borderId="0"/>
    <xf numFmtId="0" fontId="40" fillId="0" borderId="0"/>
    <xf numFmtId="0" fontId="40" fillId="0" borderId="0"/>
    <xf numFmtId="186" fontId="40" fillId="0" borderId="0"/>
    <xf numFmtId="0" fontId="40" fillId="0" borderId="0"/>
    <xf numFmtId="0" fontId="40" fillId="0" borderId="0"/>
    <xf numFmtId="186" fontId="40" fillId="0" borderId="0"/>
    <xf numFmtId="0" fontId="40" fillId="0" borderId="0"/>
    <xf numFmtId="0" fontId="97" fillId="0" borderId="0" applyFill="0" applyBorder="0">
      <alignment horizontal="right"/>
    </xf>
    <xf numFmtId="0" fontId="40" fillId="0" borderId="0"/>
    <xf numFmtId="0" fontId="86" fillId="13" borderId="0" applyNumberFormat="0" applyBorder="0" applyAlignment="0" applyProtection="0"/>
    <xf numFmtId="186" fontId="40" fillId="0" borderId="0"/>
    <xf numFmtId="239" fontId="40" fillId="0" borderId="0"/>
    <xf numFmtId="0" fontId="40" fillId="0" borderId="0"/>
    <xf numFmtId="0" fontId="59" fillId="20" borderId="0" applyNumberFormat="0" applyBorder="0" applyAlignment="0" applyProtection="0">
      <alignment vertical="center"/>
    </xf>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59" fillId="20" borderId="0" applyNumberFormat="0" applyBorder="0" applyAlignment="0" applyProtection="0">
      <alignment vertical="center"/>
    </xf>
    <xf numFmtId="0" fontId="40" fillId="0" borderId="0"/>
    <xf numFmtId="242" fontId="98" fillId="0" borderId="0" applyFont="0" applyFill="0" applyBorder="0" applyAlignment="0" applyProtection="0"/>
    <xf numFmtId="0" fontId="99" fillId="0" borderId="0" applyNumberFormat="0" applyFill="0" applyBorder="0" applyAlignment="0" applyProtection="0">
      <alignment vertical="top"/>
      <protection locked="0"/>
    </xf>
    <xf numFmtId="0" fontId="40" fillId="0" borderId="0"/>
    <xf numFmtId="0" fontId="40" fillId="0" borderId="0"/>
    <xf numFmtId="0" fontId="40" fillId="0" borderId="0"/>
    <xf numFmtId="15" fontId="76" fillId="0" borderId="0" applyFont="0" applyFill="0" applyBorder="0" applyAlignment="0" applyProtection="0"/>
    <xf numFmtId="0" fontId="40" fillId="0" borderId="0"/>
    <xf numFmtId="0" fontId="40" fillId="0" borderId="0"/>
    <xf numFmtId="0" fontId="40" fillId="0" borderId="0"/>
    <xf numFmtId="0" fontId="41" fillId="0" borderId="0" applyNumberFormat="0" applyFill="0" applyBorder="0" applyAlignment="0" applyProtection="0"/>
    <xf numFmtId="0" fontId="40" fillId="0" borderId="0"/>
    <xf numFmtId="0" fontId="41" fillId="0" borderId="0" applyNumberFormat="0" applyFill="0" applyProtection="0">
      <alignment horizontal="centerContinuous"/>
    </xf>
    <xf numFmtId="0" fontId="40" fillId="0" borderId="0"/>
    <xf numFmtId="0" fontId="40" fillId="0" borderId="0"/>
    <xf numFmtId="0" fontId="100" fillId="20" borderId="0" applyNumberFormat="0" applyBorder="0" applyAlignment="0" applyProtection="0">
      <alignment vertical="center"/>
    </xf>
    <xf numFmtId="0" fontId="40" fillId="0" borderId="0"/>
    <xf numFmtId="0" fontId="40" fillId="0" borderId="0"/>
    <xf numFmtId="0" fontId="40" fillId="0" borderId="0"/>
    <xf numFmtId="0" fontId="40" fillId="0" borderId="0">
      <protection locked="0"/>
    </xf>
    <xf numFmtId="0" fontId="65" fillId="0" borderId="58" applyNumberFormat="0" applyFill="0" applyProtection="0">
      <alignment horizontal="center"/>
    </xf>
    <xf numFmtId="0" fontId="40" fillId="0" borderId="0"/>
    <xf numFmtId="186" fontId="40" fillId="0" borderId="0"/>
    <xf numFmtId="40" fontId="101" fillId="45" borderId="0">
      <alignment horizontal="right"/>
    </xf>
    <xf numFmtId="0" fontId="40" fillId="0" borderId="0"/>
    <xf numFmtId="0" fontId="40" fillId="0" borderId="0">
      <protection locked="0"/>
    </xf>
    <xf numFmtId="0" fontId="40" fillId="0" borderId="0"/>
    <xf numFmtId="0" fontId="40" fillId="0" borderId="0"/>
    <xf numFmtId="0" fontId="102" fillId="0" borderId="0" applyNumberFormat="0" applyFill="0" applyBorder="0" applyAlignment="0" applyProtection="0"/>
    <xf numFmtId="0" fontId="80" fillId="0" borderId="0"/>
    <xf numFmtId="0" fontId="40" fillId="0" borderId="0"/>
    <xf numFmtId="0" fontId="40" fillId="0" borderId="0"/>
    <xf numFmtId="186" fontId="40" fillId="0" borderId="0"/>
    <xf numFmtId="205" fontId="2" fillId="0" borderId="0" applyFont="0" applyFill="0" applyBorder="0" applyAlignment="0" applyProtection="0"/>
    <xf numFmtId="0" fontId="40" fillId="0" borderId="0"/>
    <xf numFmtId="243" fontId="40" fillId="0" borderId="0" applyFont="0" applyFill="0" applyBorder="0" applyAlignment="0" applyProtection="0"/>
    <xf numFmtId="0" fontId="40" fillId="0" borderId="0"/>
    <xf numFmtId="0" fontId="40" fillId="0" borderId="0"/>
    <xf numFmtId="0" fontId="40" fillId="0" borderId="0"/>
    <xf numFmtId="0" fontId="40" fillId="0" borderId="0">
      <protection locked="0"/>
    </xf>
    <xf numFmtId="0" fontId="37" fillId="0" borderId="0"/>
    <xf numFmtId="0" fontId="40" fillId="0" borderId="0"/>
    <xf numFmtId="186" fontId="40" fillId="0" borderId="0"/>
    <xf numFmtId="0" fontId="40" fillId="0" borderId="0"/>
    <xf numFmtId="39" fontId="40" fillId="0" borderId="0" applyFont="0" applyFill="0" applyBorder="0" applyAlignment="0" applyProtection="0"/>
    <xf numFmtId="0" fontId="37" fillId="0" borderId="0">
      <protection locked="0"/>
    </xf>
    <xf numFmtId="0" fontId="40" fillId="0" borderId="0"/>
    <xf numFmtId="0" fontId="40" fillId="0" borderId="0"/>
    <xf numFmtId="0" fontId="40" fillId="0" borderId="0"/>
    <xf numFmtId="0" fontId="40" fillId="0" borderId="0"/>
    <xf numFmtId="0" fontId="92" fillId="0" borderId="59" applyProtection="0"/>
    <xf numFmtId="0" fontId="40" fillId="0" borderId="0"/>
    <xf numFmtId="0" fontId="40" fillId="0" borderId="0"/>
    <xf numFmtId="49" fontId="82" fillId="0" borderId="0" applyFill="0" applyBorder="0" applyAlignment="0"/>
    <xf numFmtId="0" fontId="40" fillId="0" borderId="0"/>
    <xf numFmtId="0" fontId="12" fillId="0" borderId="0"/>
    <xf numFmtId="0" fontId="40" fillId="0" borderId="0"/>
    <xf numFmtId="0" fontId="40" fillId="0" borderId="0"/>
    <xf numFmtId="0" fontId="40" fillId="0" borderId="0">
      <protection locked="0"/>
    </xf>
    <xf numFmtId="0" fontId="40" fillId="0" borderId="0"/>
    <xf numFmtId="186" fontId="40" fillId="0" borderId="0"/>
    <xf numFmtId="0" fontId="40" fillId="0" borderId="0"/>
    <xf numFmtId="0" fontId="40" fillId="0" borderId="0"/>
    <xf numFmtId="0" fontId="37" fillId="0" borderId="0"/>
    <xf numFmtId="0" fontId="40" fillId="0" borderId="0"/>
    <xf numFmtId="0" fontId="103" fillId="0" borderId="0" applyNumberFormat="0" applyFill="0" applyBorder="0" applyAlignment="0" applyProtection="0"/>
    <xf numFmtId="0" fontId="40" fillId="0" borderId="0"/>
    <xf numFmtId="186" fontId="40" fillId="0" borderId="0"/>
    <xf numFmtId="0" fontId="40" fillId="0" borderId="0"/>
    <xf numFmtId="0" fontId="40" fillId="0" borderId="0"/>
    <xf numFmtId="189" fontId="50" fillId="0" borderId="0"/>
    <xf numFmtId="0" fontId="40" fillId="0" borderId="0"/>
    <xf numFmtId="0" fontId="40" fillId="0" borderId="0"/>
    <xf numFmtId="0" fontId="40" fillId="0" borderId="0"/>
    <xf numFmtId="186" fontId="40" fillId="0" borderId="0"/>
    <xf numFmtId="0" fontId="40" fillId="0" borderId="0"/>
    <xf numFmtId="0" fontId="40" fillId="0" borderId="0"/>
    <xf numFmtId="0" fontId="40" fillId="0" borderId="0"/>
    <xf numFmtId="0" fontId="40" fillId="0" borderId="0"/>
    <xf numFmtId="190" fontId="54" fillId="0" borderId="0" applyFill="0" applyBorder="0" applyAlignment="0"/>
    <xf numFmtId="0" fontId="40" fillId="0" borderId="0"/>
    <xf numFmtId="0" fontId="40" fillId="0" borderId="0"/>
    <xf numFmtId="0" fontId="40" fillId="0" borderId="0"/>
    <xf numFmtId="0" fontId="40" fillId="0" borderId="0"/>
    <xf numFmtId="186" fontId="40" fillId="0" borderId="0"/>
    <xf numFmtId="189" fontId="50" fillId="0" borderId="0"/>
    <xf numFmtId="0" fontId="40" fillId="0" borderId="0"/>
    <xf numFmtId="0" fontId="40" fillId="0" borderId="0"/>
    <xf numFmtId="0" fontId="40" fillId="0" borderId="0"/>
    <xf numFmtId="0" fontId="2" fillId="0" borderId="0"/>
    <xf numFmtId="0" fontId="40" fillId="0" borderId="0"/>
    <xf numFmtId="186" fontId="40" fillId="0" borderId="0"/>
    <xf numFmtId="186" fontId="40" fillId="0" borderId="0"/>
    <xf numFmtId="0" fontId="40" fillId="0" borderId="0"/>
    <xf numFmtId="0" fontId="88" fillId="0" borderId="0">
      <alignment vertical="center"/>
    </xf>
    <xf numFmtId="0" fontId="40" fillId="0" borderId="0"/>
    <xf numFmtId="0" fontId="40" fillId="0" borderId="0"/>
    <xf numFmtId="217" fontId="104" fillId="0" borderId="17" applyAlignment="0" applyProtection="0"/>
    <xf numFmtId="0" fontId="40" fillId="0" borderId="0"/>
    <xf numFmtId="0" fontId="40" fillId="0" borderId="0"/>
    <xf numFmtId="0" fontId="40" fillId="0" borderId="0"/>
    <xf numFmtId="0" fontId="40" fillId="0" borderId="0"/>
    <xf numFmtId="0" fontId="40" fillId="0" borderId="0">
      <protection locked="0"/>
    </xf>
    <xf numFmtId="211" fontId="41" fillId="0" borderId="0" applyFont="0" applyFill="0" applyBorder="0" applyAlignment="0" applyProtection="0"/>
    <xf numFmtId="0" fontId="40" fillId="0" borderId="0"/>
    <xf numFmtId="0" fontId="40" fillId="0" borderId="0"/>
    <xf numFmtId="0" fontId="40" fillId="0" borderId="0"/>
    <xf numFmtId="0" fontId="40" fillId="0" borderId="0"/>
    <xf numFmtId="177" fontId="61" fillId="0" borderId="0"/>
    <xf numFmtId="190" fontId="79" fillId="0" borderId="0"/>
    <xf numFmtId="0" fontId="40" fillId="0" borderId="0"/>
    <xf numFmtId="0" fontId="40" fillId="0" borderId="0"/>
    <xf numFmtId="0" fontId="54" fillId="0" borderId="0"/>
    <xf numFmtId="0" fontId="40" fillId="0" borderId="0"/>
    <xf numFmtId="0" fontId="40" fillId="0" borderId="0"/>
    <xf numFmtId="186" fontId="40" fillId="0" borderId="0"/>
    <xf numFmtId="0" fontId="40" fillId="0" borderId="0"/>
    <xf numFmtId="208" fontId="40" fillId="0" borderId="0"/>
    <xf numFmtId="0" fontId="40" fillId="0" borderId="0"/>
    <xf numFmtId="0" fontId="40" fillId="0" borderId="0"/>
    <xf numFmtId="0" fontId="40" fillId="0" borderId="0"/>
    <xf numFmtId="0" fontId="40" fillId="0" borderId="0"/>
    <xf numFmtId="0" fontId="12" fillId="0" borderId="0"/>
    <xf numFmtId="208" fontId="40" fillId="0" borderId="0"/>
    <xf numFmtId="0" fontId="40" fillId="0" borderId="0"/>
    <xf numFmtId="0" fontId="76" fillId="0" borderId="0"/>
    <xf numFmtId="0" fontId="40" fillId="0" borderId="0"/>
    <xf numFmtId="186" fontId="40" fillId="0" borderId="0"/>
    <xf numFmtId="0" fontId="40" fillId="0" borderId="0"/>
    <xf numFmtId="0" fontId="40" fillId="0" borderId="0"/>
    <xf numFmtId="0" fontId="105" fillId="48" borderId="15">
      <protection locked="0"/>
    </xf>
    <xf numFmtId="0" fontId="40" fillId="0" borderId="0"/>
    <xf numFmtId="0" fontId="40" fillId="0" borderId="0"/>
    <xf numFmtId="190" fontId="54" fillId="0" borderId="0" applyFill="0" applyBorder="0" applyAlignment="0"/>
    <xf numFmtId="0" fontId="40" fillId="0" borderId="0"/>
    <xf numFmtId="0" fontId="40" fillId="0" borderId="0">
      <protection locked="0"/>
    </xf>
    <xf numFmtId="0" fontId="40" fillId="0" borderId="0"/>
    <xf numFmtId="186" fontId="40" fillId="0" borderId="0"/>
    <xf numFmtId="0" fontId="40" fillId="0" borderId="0"/>
    <xf numFmtId="0" fontId="40" fillId="0" borderId="0"/>
    <xf numFmtId="0" fontId="106" fillId="0" borderId="0">
      <alignment horizontal="center" vertical="center"/>
    </xf>
    <xf numFmtId="0" fontId="40" fillId="0" borderId="0"/>
    <xf numFmtId="186" fontId="40" fillId="0" borderId="0"/>
    <xf numFmtId="0" fontId="41"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186" fontId="40" fillId="0" borderId="0"/>
    <xf numFmtId="0" fontId="40" fillId="0" borderId="0"/>
    <xf numFmtId="0" fontId="40" fillId="0" borderId="0"/>
    <xf numFmtId="0" fontId="40" fillId="0" borderId="0"/>
    <xf numFmtId="208" fontId="40" fillId="0" borderId="0"/>
    <xf numFmtId="0" fontId="40" fillId="0" borderId="0"/>
    <xf numFmtId="0" fontId="40" fillId="0" borderId="0"/>
    <xf numFmtId="0" fontId="40" fillId="0" borderId="0"/>
    <xf numFmtId="186" fontId="40" fillId="0" borderId="0"/>
    <xf numFmtId="0" fontId="40" fillId="0" borderId="0"/>
    <xf numFmtId="0" fontId="40" fillId="0" borderId="0"/>
    <xf numFmtId="0" fontId="40" fillId="0" borderId="0"/>
    <xf numFmtId="0" fontId="59" fillId="20" borderId="0" applyNumberFormat="0" applyBorder="0" applyAlignment="0" applyProtection="0">
      <alignment vertical="center"/>
    </xf>
    <xf numFmtId="0" fontId="40" fillId="0" borderId="0"/>
    <xf numFmtId="0" fontId="59" fillId="20" borderId="0" applyNumberFormat="0" applyBorder="0" applyAlignment="0" applyProtection="0">
      <alignment vertical="center"/>
    </xf>
    <xf numFmtId="0" fontId="40" fillId="0" borderId="0"/>
    <xf numFmtId="0" fontId="40" fillId="0" borderId="0"/>
    <xf numFmtId="0" fontId="54" fillId="0" borderId="0"/>
    <xf numFmtId="0" fontId="12" fillId="0" borderId="0"/>
    <xf numFmtId="0" fontId="40" fillId="0" borderId="0"/>
    <xf numFmtId="0" fontId="40" fillId="0" borderId="0"/>
    <xf numFmtId="0" fontId="107" fillId="0" borderId="0" applyFill="0" applyBorder="0" applyProtection="0">
      <alignment horizontal="left" vertical="top"/>
    </xf>
    <xf numFmtId="0" fontId="40" fillId="0" borderId="0"/>
    <xf numFmtId="186" fontId="40" fillId="0" borderId="0"/>
    <xf numFmtId="0" fontId="40" fillId="0" borderId="0"/>
    <xf numFmtId="0" fontId="40" fillId="0" borderId="0"/>
    <xf numFmtId="0" fontId="40" fillId="0" borderId="0" applyNumberFormat="0" applyFill="0" applyBorder="0" applyAlignment="0" applyProtection="0"/>
    <xf numFmtId="0" fontId="40" fillId="0" borderId="0"/>
    <xf numFmtId="0" fontId="40" fillId="0" borderId="0"/>
    <xf numFmtId="0" fontId="40" fillId="0" borderId="0"/>
    <xf numFmtId="246" fontId="40" fillId="0" borderId="45" applyFont="0" applyFill="0" applyBorder="0" applyAlignment="0" applyProtection="0">
      <protection locked="0"/>
    </xf>
    <xf numFmtId="0" fontId="40" fillId="0" borderId="0"/>
    <xf numFmtId="0" fontId="59" fillId="20" borderId="0" applyNumberFormat="0" applyBorder="0" applyAlignment="0" applyProtection="0">
      <alignment vertical="center"/>
    </xf>
    <xf numFmtId="0" fontId="40" fillId="0" borderId="0"/>
    <xf numFmtId="0" fontId="41" fillId="0" borderId="0"/>
    <xf numFmtId="0" fontId="79" fillId="49" borderId="2"/>
    <xf numFmtId="0" fontId="40" fillId="0" borderId="0"/>
    <xf numFmtId="0" fontId="41" fillId="0" borderId="0"/>
    <xf numFmtId="0" fontId="40" fillId="0" borderId="0"/>
    <xf numFmtId="0" fontId="40" fillId="0" borderId="0"/>
    <xf numFmtId="0" fontId="40" fillId="0" borderId="0"/>
    <xf numFmtId="0" fontId="81" fillId="0" borderId="0" applyNumberFormat="0" applyAlignment="0"/>
    <xf numFmtId="0" fontId="40" fillId="0" borderId="0"/>
    <xf numFmtId="9" fontId="12" fillId="0" borderId="0" applyFont="0" applyFill="0" applyBorder="0" applyAlignment="0" applyProtection="0"/>
    <xf numFmtId="0" fontId="40" fillId="0" borderId="0"/>
    <xf numFmtId="0" fontId="41" fillId="0" borderId="0">
      <alignment horizontal="centerContinuous"/>
    </xf>
    <xf numFmtId="0" fontId="40" fillId="0" borderId="0"/>
    <xf numFmtId="0" fontId="40" fillId="0" borderId="0"/>
    <xf numFmtId="0" fontId="40" fillId="0" borderId="0"/>
    <xf numFmtId="186" fontId="40" fillId="0" borderId="0"/>
    <xf numFmtId="0" fontId="40" fillId="0" borderId="0"/>
    <xf numFmtId="0" fontId="40" fillId="0" borderId="0"/>
    <xf numFmtId="0" fontId="40" fillId="0" borderId="0"/>
    <xf numFmtId="0" fontId="12" fillId="0" borderId="0" applyNumberFormat="0" applyFont="0"/>
    <xf numFmtId="0" fontId="40" fillId="0" borderId="0"/>
    <xf numFmtId="0" fontId="40" fillId="0" borderId="0"/>
    <xf numFmtId="186" fontId="40" fillId="0" borderId="0"/>
    <xf numFmtId="0" fontId="40" fillId="0" borderId="0"/>
    <xf numFmtId="0" fontId="46" fillId="50" borderId="0" applyNumberFormat="0" applyBorder="0" applyAlignment="0" applyProtection="0"/>
    <xf numFmtId="186" fontId="40" fillId="0" borderId="0"/>
    <xf numFmtId="233" fontId="108" fillId="0" borderId="0" applyFill="0" applyBorder="0">
      <alignment horizontal="right"/>
    </xf>
    <xf numFmtId="0" fontId="40" fillId="0" borderId="0"/>
    <xf numFmtId="186" fontId="40" fillId="0" borderId="0"/>
    <xf numFmtId="204" fontId="40" fillId="0" borderId="0">
      <protection locked="0"/>
    </xf>
    <xf numFmtId="0" fontId="40" fillId="0" borderId="0"/>
    <xf numFmtId="186" fontId="40" fillId="0" borderId="0"/>
    <xf numFmtId="186" fontId="40" fillId="0" borderId="0"/>
    <xf numFmtId="0" fontId="40" fillId="0" borderId="0"/>
    <xf numFmtId="0" fontId="40" fillId="0" borderId="0">
      <protection locked="0"/>
    </xf>
    <xf numFmtId="0" fontId="41" fillId="0" borderId="0">
      <alignment horizontal="centerContinuous"/>
    </xf>
    <xf numFmtId="0" fontId="40" fillId="0" borderId="0"/>
    <xf numFmtId="0" fontId="41" fillId="0" borderId="0">
      <alignment horizontal="centerContinuous"/>
    </xf>
    <xf numFmtId="0" fontId="40" fillId="0" borderId="0"/>
    <xf numFmtId="0" fontId="40" fillId="0" borderId="0"/>
    <xf numFmtId="0" fontId="40" fillId="0" borderId="0"/>
    <xf numFmtId="0" fontId="12" fillId="0" borderId="0" applyNumberFormat="0" applyFill="0" applyBorder="0" applyAlignment="0" applyProtection="0"/>
    <xf numFmtId="0" fontId="40" fillId="0" borderId="0"/>
    <xf numFmtId="0" fontId="73" fillId="51" borderId="0"/>
    <xf numFmtId="0" fontId="37" fillId="0" borderId="0"/>
    <xf numFmtId="0" fontId="40" fillId="0" borderId="0"/>
    <xf numFmtId="0" fontId="12" fillId="0" borderId="0"/>
    <xf numFmtId="0" fontId="59" fillId="20" borderId="0" applyNumberFormat="0" applyBorder="0" applyAlignment="0" applyProtection="0">
      <alignment vertical="center"/>
    </xf>
    <xf numFmtId="0" fontId="40" fillId="0" borderId="0"/>
    <xf numFmtId="0" fontId="40" fillId="0" borderId="0">
      <protection locked="0"/>
    </xf>
    <xf numFmtId="0" fontId="88" fillId="0" borderId="0">
      <alignment vertical="center"/>
    </xf>
    <xf numFmtId="0" fontId="40" fillId="0" borderId="0"/>
    <xf numFmtId="186" fontId="40" fillId="0" borderId="0"/>
    <xf numFmtId="186" fontId="40" fillId="0" borderId="0"/>
    <xf numFmtId="0" fontId="40" fillId="0" borderId="0"/>
    <xf numFmtId="186" fontId="40" fillId="0" borderId="0"/>
    <xf numFmtId="0" fontId="40" fillId="0" borderId="0"/>
    <xf numFmtId="247" fontId="109" fillId="0" borderId="0" applyFill="0" applyBorder="0" applyProtection="0">
      <alignment horizontal="center"/>
    </xf>
    <xf numFmtId="0" fontId="54" fillId="0" borderId="0"/>
    <xf numFmtId="0" fontId="40" fillId="0" borderId="0"/>
    <xf numFmtId="0" fontId="46" fillId="52" borderId="0" applyNumberFormat="0" applyBorder="0" applyAlignment="0" applyProtection="0"/>
    <xf numFmtId="177" fontId="61" fillId="0" borderId="0"/>
    <xf numFmtId="189" fontId="50" fillId="0" borderId="0"/>
    <xf numFmtId="0" fontId="40" fillId="0" borderId="0"/>
    <xf numFmtId="0" fontId="40" fillId="0" borderId="0"/>
    <xf numFmtId="0" fontId="40" fillId="0" borderId="0"/>
    <xf numFmtId="0" fontId="40" fillId="0" borderId="0"/>
    <xf numFmtId="0" fontId="40" fillId="0" borderId="0"/>
    <xf numFmtId="0" fontId="40" fillId="0" borderId="0"/>
    <xf numFmtId="186" fontId="40" fillId="0" borderId="0"/>
    <xf numFmtId="186" fontId="40" fillId="0" borderId="0"/>
    <xf numFmtId="0" fontId="97" fillId="53" borderId="0" applyNumberFormat="0" applyFont="0" applyBorder="0" applyAlignment="0" applyProtection="0">
      <alignment horizontal="right"/>
    </xf>
    <xf numFmtId="0" fontId="40" fillId="0" borderId="0"/>
    <xf numFmtId="0" fontId="40" fillId="0" borderId="0"/>
    <xf numFmtId="186" fontId="40" fillId="0" borderId="0"/>
    <xf numFmtId="0" fontId="40" fillId="0" borderId="0"/>
    <xf numFmtId="0" fontId="40" fillId="0" borderId="0"/>
    <xf numFmtId="186" fontId="40" fillId="0" borderId="0"/>
    <xf numFmtId="186" fontId="40" fillId="0" borderId="0"/>
    <xf numFmtId="0" fontId="40" fillId="0" borderId="0"/>
    <xf numFmtId="0" fontId="40" fillId="0" borderId="0">
      <protection locked="0"/>
    </xf>
    <xf numFmtId="0" fontId="40" fillId="0" borderId="0"/>
    <xf numFmtId="0" fontId="40" fillId="0" borderId="0">
      <protection locked="0"/>
    </xf>
    <xf numFmtId="181" fontId="42" fillId="0" borderId="0" applyFont="0" applyFill="0" applyBorder="0" applyProtection="0">
      <alignment horizontal="right"/>
    </xf>
    <xf numFmtId="0" fontId="40" fillId="0" borderId="0"/>
    <xf numFmtId="0" fontId="40" fillId="0" borderId="0"/>
    <xf numFmtId="0" fontId="40" fillId="0" borderId="0"/>
    <xf numFmtId="0" fontId="40" fillId="0" borderId="0"/>
    <xf numFmtId="0" fontId="40" fillId="0" borderId="0"/>
    <xf numFmtId="0" fontId="40" fillId="0" borderId="0"/>
    <xf numFmtId="250" fontId="40" fillId="0" borderId="0" applyFont="0" applyFill="0" applyBorder="0" applyAlignment="0" applyProtection="0"/>
    <xf numFmtId="0" fontId="40" fillId="0" borderId="0"/>
    <xf numFmtId="0" fontId="40" fillId="0" borderId="0"/>
    <xf numFmtId="0" fontId="65" fillId="0" borderId="0" applyNumberFormat="0" applyFill="0" applyBorder="0" applyProtection="0">
      <alignment horizontal="left"/>
    </xf>
    <xf numFmtId="0" fontId="40" fillId="0" borderId="0"/>
    <xf numFmtId="0" fontId="40" fillId="0" borderId="0"/>
    <xf numFmtId="0" fontId="40" fillId="0" borderId="0"/>
    <xf numFmtId="0" fontId="40" fillId="0" borderId="0"/>
    <xf numFmtId="0" fontId="40" fillId="0" borderId="0"/>
    <xf numFmtId="0" fontId="90" fillId="0" borderId="0" applyNumberFormat="0" applyFill="0" applyBorder="0" applyAlignment="0" applyProtection="0">
      <alignment vertical="top"/>
    </xf>
    <xf numFmtId="0" fontId="40" fillId="0" borderId="0"/>
    <xf numFmtId="0" fontId="40" fillId="0" borderId="0"/>
    <xf numFmtId="0" fontId="40" fillId="0" borderId="0"/>
    <xf numFmtId="186" fontId="40" fillId="0" borderId="0"/>
    <xf numFmtId="248" fontId="2" fillId="0" borderId="0"/>
    <xf numFmtId="0" fontId="40" fillId="0" borderId="0">
      <protection locked="0"/>
    </xf>
    <xf numFmtId="0" fontId="110" fillId="0" borderId="0" applyNumberFormat="0" applyFill="0" applyBorder="0" applyAlignment="0" applyProtection="0">
      <alignment vertical="top"/>
      <protection locked="0"/>
    </xf>
    <xf numFmtId="176" fontId="40"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251" fontId="40" fillId="0" borderId="0" applyFont="0" applyFill="0" applyBorder="0" applyAlignment="0" applyProtection="0"/>
    <xf numFmtId="0" fontId="40" fillId="0" borderId="0"/>
    <xf numFmtId="186" fontId="40" fillId="0" borderId="0"/>
    <xf numFmtId="0" fontId="40" fillId="0" borderId="0"/>
    <xf numFmtId="0" fontId="40" fillId="0" borderId="0"/>
    <xf numFmtId="0" fontId="40" fillId="0" borderId="0"/>
    <xf numFmtId="0" fontId="40" fillId="0" borderId="0"/>
    <xf numFmtId="0" fontId="40" fillId="0" borderId="0"/>
    <xf numFmtId="0" fontId="54" fillId="0" borderId="0"/>
    <xf numFmtId="0" fontId="40" fillId="0" borderId="0"/>
    <xf numFmtId="14" fontId="111" fillId="0" borderId="0">
      <alignment horizontal="center" wrapText="1"/>
      <protection locked="0"/>
    </xf>
    <xf numFmtId="0" fontId="40" fillId="0" borderId="0"/>
    <xf numFmtId="0" fontId="40" fillId="0" borderId="0"/>
    <xf numFmtId="0" fontId="40" fillId="0" borderId="0"/>
    <xf numFmtId="252" fontId="109" fillId="0" borderId="0" applyFill="0" applyBorder="0" applyProtection="0">
      <alignment horizontal="center"/>
    </xf>
    <xf numFmtId="0" fontId="40" fillId="0" borderId="0"/>
    <xf numFmtId="186" fontId="40" fillId="0" borderId="0"/>
    <xf numFmtId="0" fontId="40" fillId="0" borderId="0"/>
    <xf numFmtId="186" fontId="40" fillId="0" borderId="0"/>
    <xf numFmtId="0" fontId="40" fillId="0" borderId="0"/>
    <xf numFmtId="0" fontId="40" fillId="0" borderId="0"/>
    <xf numFmtId="0" fontId="40" fillId="0" borderId="0"/>
    <xf numFmtId="186" fontId="40" fillId="0" borderId="0"/>
    <xf numFmtId="0" fontId="40" fillId="0" borderId="0"/>
    <xf numFmtId="186" fontId="40" fillId="0" borderId="0"/>
    <xf numFmtId="186" fontId="40" fillId="0" borderId="0"/>
    <xf numFmtId="190" fontId="54" fillId="0" borderId="0" applyFill="0" applyBorder="0" applyAlignment="0"/>
    <xf numFmtId="0" fontId="40" fillId="0" borderId="0"/>
    <xf numFmtId="0" fontId="40" fillId="0" borderId="0"/>
    <xf numFmtId="186" fontId="40" fillId="0" borderId="0"/>
    <xf numFmtId="0" fontId="40" fillId="0" borderId="0"/>
    <xf numFmtId="0" fontId="40" fillId="0" borderId="0"/>
    <xf numFmtId="186" fontId="40" fillId="0" borderId="0"/>
    <xf numFmtId="203" fontId="112" fillId="0" borderId="0" applyFont="0" applyFill="0" applyBorder="0" applyAlignment="0" applyProtection="0"/>
    <xf numFmtId="0" fontId="40" fillId="0" borderId="0"/>
    <xf numFmtId="0" fontId="40" fillId="0" borderId="0"/>
    <xf numFmtId="0" fontId="40" fillId="0" borderId="0"/>
    <xf numFmtId="0" fontId="40" fillId="0" borderId="0"/>
    <xf numFmtId="9" fontId="12"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3" fontId="113" fillId="0" borderId="0"/>
    <xf numFmtId="0" fontId="40" fillId="0" borderId="0"/>
    <xf numFmtId="0" fontId="40" fillId="0" borderId="0"/>
    <xf numFmtId="186" fontId="40" fillId="0" borderId="0"/>
    <xf numFmtId="0" fontId="40" fillId="0" borderId="0"/>
    <xf numFmtId="0" fontId="12" fillId="0" borderId="0"/>
    <xf numFmtId="0" fontId="40" fillId="0" borderId="0"/>
    <xf numFmtId="217" fontId="41" fillId="0" borderId="60" applyNumberFormat="0" applyFont="0" applyFill="0" applyAlignment="0" applyProtection="0"/>
    <xf numFmtId="0" fontId="40" fillId="0" borderId="0"/>
    <xf numFmtId="0" fontId="41" fillId="0" borderId="0"/>
    <xf numFmtId="0" fontId="114" fillId="54" borderId="0" applyNumberFormat="0" applyBorder="0" applyAlignment="0" applyProtection="0"/>
    <xf numFmtId="230" fontId="40" fillId="0" borderId="0" applyFont="0" applyFill="0" applyBorder="0" applyAlignment="0" applyProtection="0"/>
    <xf numFmtId="0" fontId="40" fillId="0" borderId="0"/>
    <xf numFmtId="186" fontId="40" fillId="0" borderId="0"/>
    <xf numFmtId="0" fontId="41" fillId="0" borderId="0"/>
    <xf numFmtId="0" fontId="40" fillId="0" borderId="0"/>
    <xf numFmtId="0" fontId="54" fillId="0" borderId="0"/>
    <xf numFmtId="0" fontId="54" fillId="0" borderId="0"/>
    <xf numFmtId="0" fontId="40" fillId="0" borderId="0"/>
    <xf numFmtId="0" fontId="115" fillId="0" borderId="0" applyNumberFormat="0" applyFill="0" applyBorder="0" applyAlignment="0" applyProtection="0"/>
    <xf numFmtId="191" fontId="116" fillId="0" borderId="0"/>
    <xf numFmtId="0" fontId="40" fillId="0" borderId="0"/>
    <xf numFmtId="0" fontId="82" fillId="0" borderId="0">
      <alignment vertical="top"/>
    </xf>
    <xf numFmtId="186" fontId="40" fillId="0" borderId="0"/>
    <xf numFmtId="0" fontId="41" fillId="0" borderId="0" applyNumberFormat="0" applyFill="0" applyBorder="0" applyAlignment="0" applyProtection="0"/>
    <xf numFmtId="0" fontId="41" fillId="0" borderId="0" applyNumberFormat="0" applyFill="0" applyBorder="0" applyAlignment="0" applyProtection="0"/>
    <xf numFmtId="0" fontId="117" fillId="0" borderId="0"/>
    <xf numFmtId="0" fontId="82" fillId="0" borderId="0">
      <alignment vertical="top"/>
    </xf>
    <xf numFmtId="0" fontId="41" fillId="0" borderId="0"/>
    <xf numFmtId="0" fontId="40" fillId="0" borderId="0"/>
    <xf numFmtId="186" fontId="40" fillId="0" borderId="0"/>
    <xf numFmtId="0" fontId="40" fillId="0" borderId="0">
      <protection locked="0"/>
    </xf>
    <xf numFmtId="0" fontId="41" fillId="0" borderId="0"/>
    <xf numFmtId="226" fontId="118" fillId="0" borderId="0"/>
    <xf numFmtId="0" fontId="40" fillId="0" borderId="0"/>
    <xf numFmtId="0" fontId="40" fillId="0" borderId="0"/>
    <xf numFmtId="0" fontId="40" fillId="0" borderId="0"/>
    <xf numFmtId="189" fontId="50" fillId="0" borderId="0"/>
    <xf numFmtId="0" fontId="40" fillId="0" borderId="0"/>
    <xf numFmtId="0" fontId="40" fillId="0" borderId="0"/>
    <xf numFmtId="0" fontId="40" fillId="0" borderId="0"/>
    <xf numFmtId="0" fontId="40" fillId="0" borderId="0"/>
    <xf numFmtId="0" fontId="40" fillId="0" borderId="0"/>
    <xf numFmtId="186" fontId="40" fillId="0" borderId="0"/>
    <xf numFmtId="0" fontId="40" fillId="0" borderId="0"/>
    <xf numFmtId="0" fontId="40" fillId="0" borderId="0"/>
    <xf numFmtId="0" fontId="40" fillId="0" borderId="0"/>
    <xf numFmtId="0" fontId="40" fillId="0" borderId="0"/>
    <xf numFmtId="0" fontId="119" fillId="55" borderId="0">
      <alignment vertical="center"/>
    </xf>
    <xf numFmtId="0" fontId="40" fillId="0" borderId="0"/>
    <xf numFmtId="0" fontId="40" fillId="0" borderId="0"/>
    <xf numFmtId="0" fontId="40" fillId="0" borderId="0"/>
    <xf numFmtId="0" fontId="40" fillId="0" borderId="0"/>
    <xf numFmtId="0" fontId="40" fillId="0" borderId="0"/>
    <xf numFmtId="183" fontId="79" fillId="0" borderId="44" applyFill="0" applyBorder="0" applyAlignment="0" applyProtection="0"/>
    <xf numFmtId="0" fontId="40" fillId="0" borderId="0"/>
    <xf numFmtId="0" fontId="40" fillId="0" borderId="0"/>
    <xf numFmtId="0" fontId="40" fillId="0" borderId="0"/>
    <xf numFmtId="186" fontId="40" fillId="0" borderId="0"/>
    <xf numFmtId="186"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186" fontId="40" fillId="0" borderId="0"/>
    <xf numFmtId="0" fontId="40" fillId="0" borderId="0"/>
    <xf numFmtId="37" fontId="57" fillId="0" borderId="0" applyFont="0" applyFill="0" applyBorder="0" applyAlignment="0" applyProtection="0"/>
    <xf numFmtId="0" fontId="40" fillId="0" borderId="0"/>
    <xf numFmtId="0" fontId="40" fillId="0" borderId="0"/>
    <xf numFmtId="186" fontId="40" fillId="0" borderId="0"/>
    <xf numFmtId="186"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120" fillId="56" borderId="61">
      <alignment horizontal="center"/>
    </xf>
    <xf numFmtId="0" fontId="40" fillId="0" borderId="0"/>
    <xf numFmtId="0" fontId="40" fillId="0" borderId="0"/>
    <xf numFmtId="0" fontId="37" fillId="0" borderId="0">
      <protection locked="0"/>
    </xf>
    <xf numFmtId="0" fontId="40" fillId="0" borderId="0"/>
    <xf numFmtId="0" fontId="78" fillId="0" borderId="6">
      <alignment horizontal="left" vertical="center"/>
    </xf>
    <xf numFmtId="0" fontId="40" fillId="0" borderId="0"/>
    <xf numFmtId="186" fontId="40" fillId="0" borderId="0"/>
    <xf numFmtId="9" fontId="12" fillId="0" borderId="0" applyFont="0" applyFill="0" applyBorder="0" applyAlignment="0" applyProtection="0">
      <alignment vertical="center"/>
    </xf>
    <xf numFmtId="0" fontId="40" fillId="0" borderId="0"/>
    <xf numFmtId="0" fontId="40" fillId="0" borderId="0"/>
    <xf numFmtId="0" fontId="40" fillId="0" borderId="0"/>
    <xf numFmtId="186" fontId="40" fillId="0" borderId="0"/>
    <xf numFmtId="0" fontId="40" fillId="0" borderId="0"/>
    <xf numFmtId="186" fontId="40" fillId="0" borderId="0"/>
    <xf numFmtId="0" fontId="55" fillId="0" borderId="0">
      <alignment vertical="center"/>
    </xf>
    <xf numFmtId="0" fontId="37" fillId="0" borderId="0">
      <protection locked="0"/>
    </xf>
    <xf numFmtId="0" fontId="37" fillId="0" borderId="0">
      <protection locked="0"/>
    </xf>
    <xf numFmtId="0" fontId="40" fillId="0" borderId="0"/>
    <xf numFmtId="0" fontId="40" fillId="0" borderId="0"/>
    <xf numFmtId="0" fontId="40" fillId="0" borderId="0"/>
    <xf numFmtId="0" fontId="40" fillId="0" borderId="0"/>
    <xf numFmtId="186" fontId="40" fillId="0" borderId="0"/>
    <xf numFmtId="0" fontId="40" fillId="0" borderId="0"/>
    <xf numFmtId="0" fontId="40" fillId="0" borderId="0"/>
    <xf numFmtId="0" fontId="40" fillId="0" borderId="0"/>
    <xf numFmtId="0" fontId="40" fillId="0" borderId="0"/>
    <xf numFmtId="186" fontId="40" fillId="0" borderId="0"/>
    <xf numFmtId="0" fontId="40" fillId="0" borderId="0"/>
    <xf numFmtId="0" fontId="40" fillId="0" borderId="0"/>
    <xf numFmtId="0" fontId="40" fillId="0" borderId="0"/>
    <xf numFmtId="0" fontId="121" fillId="0" borderId="0" applyNumberFormat="0" applyFill="0" applyBorder="0" applyAlignment="0" applyProtection="0"/>
    <xf numFmtId="0" fontId="40" fillId="0" borderId="0"/>
    <xf numFmtId="43" fontId="12" fillId="0" borderId="0" applyFont="0" applyFill="0" applyBorder="0" applyAlignment="0" applyProtection="0">
      <alignment vertical="center"/>
    </xf>
    <xf numFmtId="0" fontId="47" fillId="14" borderId="0" applyNumberFormat="0" applyBorder="0" applyAlignment="0" applyProtection="0">
      <alignment vertical="center"/>
    </xf>
    <xf numFmtId="0" fontId="40" fillId="0" borderId="0"/>
    <xf numFmtId="0" fontId="40" fillId="0" borderId="0"/>
    <xf numFmtId="0" fontId="40" fillId="0" borderId="0"/>
    <xf numFmtId="0" fontId="40" fillId="0" borderId="0"/>
    <xf numFmtId="0" fontId="40" fillId="0" borderId="0"/>
    <xf numFmtId="0" fontId="40" fillId="0" borderId="0"/>
    <xf numFmtId="190" fontId="40" fillId="0" borderId="0" applyFont="0" applyFill="0" applyBorder="0" applyAlignment="0" applyProtection="0"/>
    <xf numFmtId="0" fontId="41" fillId="0" borderId="0"/>
    <xf numFmtId="43" fontId="2" fillId="0" borderId="0" applyFont="0" applyFill="0" applyBorder="0" applyAlignment="0" applyProtection="0"/>
    <xf numFmtId="187" fontId="40" fillId="0" borderId="0" applyFont="0" applyFill="0" applyBorder="0" applyAlignment="0" applyProtection="0"/>
    <xf numFmtId="0" fontId="41" fillId="0" borderId="0"/>
    <xf numFmtId="257" fontId="40" fillId="0" borderId="0" applyFont="0" applyFill="0" applyBorder="0" applyAlignment="0" applyProtection="0"/>
    <xf numFmtId="186" fontId="40" fillId="0" borderId="0"/>
    <xf numFmtId="0" fontId="54" fillId="0" borderId="0"/>
    <xf numFmtId="186" fontId="40" fillId="0" borderId="0"/>
    <xf numFmtId="186" fontId="40" fillId="0" borderId="0"/>
    <xf numFmtId="186" fontId="40" fillId="0" borderId="0"/>
    <xf numFmtId="0" fontId="12" fillId="0" borderId="0"/>
    <xf numFmtId="0" fontId="6" fillId="0" borderId="0">
      <alignment vertical="center"/>
    </xf>
    <xf numFmtId="186" fontId="40" fillId="0" borderId="0"/>
    <xf numFmtId="186" fontId="40" fillId="0" borderId="0"/>
    <xf numFmtId="49" fontId="122" fillId="0" borderId="62" applyFill="0" applyAlignment="0">
      <alignment horizontal="left"/>
      <protection locked="0"/>
    </xf>
    <xf numFmtId="186" fontId="40" fillId="0" borderId="0"/>
    <xf numFmtId="204" fontId="40" fillId="0" borderId="0">
      <protection locked="0"/>
    </xf>
    <xf numFmtId="186" fontId="40" fillId="0" borderId="0"/>
    <xf numFmtId="186" fontId="40" fillId="0" borderId="0"/>
    <xf numFmtId="186" fontId="40" fillId="0" borderId="0"/>
    <xf numFmtId="186" fontId="40" fillId="0" borderId="0"/>
    <xf numFmtId="235" fontId="40" fillId="0" borderId="0" applyFont="0" applyFill="0" applyBorder="0" applyAlignment="0" applyProtection="0"/>
    <xf numFmtId="186" fontId="40" fillId="0" borderId="0"/>
    <xf numFmtId="0" fontId="40" fillId="0" borderId="0"/>
    <xf numFmtId="186" fontId="40" fillId="0" borderId="0"/>
    <xf numFmtId="0" fontId="12" fillId="0" borderId="0"/>
    <xf numFmtId="0" fontId="37" fillId="0" borderId="0">
      <protection locked="0"/>
    </xf>
    <xf numFmtId="186" fontId="40" fillId="0" borderId="0"/>
    <xf numFmtId="0" fontId="40" fillId="0" borderId="0"/>
    <xf numFmtId="207" fontId="123" fillId="0" borderId="0" applyFont="0" applyFill="0" applyBorder="0" applyAlignment="0" applyProtection="0"/>
    <xf numFmtId="37" fontId="77" fillId="45" borderId="55">
      <alignment horizontal="right"/>
    </xf>
    <xf numFmtId="0" fontId="124" fillId="0" borderId="0">
      <protection locked="0"/>
    </xf>
    <xf numFmtId="186" fontId="40" fillId="0" borderId="0"/>
    <xf numFmtId="0" fontId="40" fillId="0" borderId="0">
      <protection locked="0"/>
    </xf>
    <xf numFmtId="259" fontId="2" fillId="0" borderId="0" applyFont="0" applyFill="0" applyBorder="0" applyAlignment="0" applyProtection="0"/>
    <xf numFmtId="38" fontId="79" fillId="49" borderId="0" applyNumberFormat="0" applyBorder="0" applyAlignment="0" applyProtection="0"/>
    <xf numFmtId="0" fontId="12" fillId="0" borderId="0"/>
    <xf numFmtId="186" fontId="40" fillId="0" borderId="0"/>
    <xf numFmtId="0" fontId="40" fillId="0" borderId="0">
      <protection locked="0"/>
    </xf>
    <xf numFmtId="186" fontId="40" fillId="0" borderId="0"/>
    <xf numFmtId="186" fontId="40" fillId="0" borderId="0"/>
    <xf numFmtId="186" fontId="40" fillId="0" borderId="0"/>
    <xf numFmtId="0" fontId="47" fillId="14" borderId="0" applyNumberFormat="0" applyBorder="0" applyAlignment="0" applyProtection="0">
      <alignment vertical="center"/>
    </xf>
    <xf numFmtId="186" fontId="40" fillId="0" borderId="0"/>
    <xf numFmtId="186" fontId="40" fillId="0" borderId="0"/>
    <xf numFmtId="186" fontId="40" fillId="0" borderId="0"/>
    <xf numFmtId="177" fontId="61" fillId="0" borderId="0"/>
    <xf numFmtId="186" fontId="40" fillId="0" borderId="0"/>
    <xf numFmtId="0" fontId="47" fillId="14" borderId="0" applyNumberFormat="0" applyBorder="0" applyAlignment="0" applyProtection="0">
      <alignment vertical="center"/>
    </xf>
    <xf numFmtId="186" fontId="40" fillId="0" borderId="0"/>
    <xf numFmtId="186" fontId="40" fillId="0" borderId="0"/>
    <xf numFmtId="186" fontId="40" fillId="0" borderId="0"/>
    <xf numFmtId="186" fontId="40" fillId="0" borderId="0"/>
    <xf numFmtId="0" fontId="41" fillId="0" borderId="0" applyNumberFormat="0" applyFill="0" applyBorder="0" applyAlignment="0" applyProtection="0"/>
    <xf numFmtId="186" fontId="40" fillId="0" borderId="0"/>
    <xf numFmtId="186" fontId="40" fillId="0" borderId="0"/>
    <xf numFmtId="0" fontId="40" fillId="0" borderId="0"/>
    <xf numFmtId="186" fontId="40" fillId="0" borderId="0"/>
    <xf numFmtId="186" fontId="40" fillId="0" borderId="0"/>
    <xf numFmtId="0" fontId="40" fillId="0" borderId="0">
      <protection locked="0"/>
    </xf>
    <xf numFmtId="0" fontId="73" fillId="0" borderId="0">
      <protection locked="0"/>
    </xf>
    <xf numFmtId="186" fontId="40" fillId="0" borderId="0"/>
    <xf numFmtId="186" fontId="40" fillId="0" borderId="0"/>
    <xf numFmtId="0" fontId="82" fillId="0" borderId="0">
      <alignment vertical="top"/>
    </xf>
    <xf numFmtId="186" fontId="40" fillId="0" borderId="0"/>
    <xf numFmtId="186" fontId="40" fillId="0" borderId="0"/>
    <xf numFmtId="186" fontId="40" fillId="0" borderId="0"/>
    <xf numFmtId="186" fontId="40" fillId="0" borderId="0"/>
    <xf numFmtId="0" fontId="40" fillId="0" borderId="0"/>
    <xf numFmtId="0" fontId="40" fillId="0" borderId="0">
      <protection locked="0"/>
    </xf>
    <xf numFmtId="43" fontId="55" fillId="0" borderId="0" applyFont="0" applyFill="0" applyBorder="0" applyAlignment="0" applyProtection="0">
      <alignment vertical="center"/>
    </xf>
    <xf numFmtId="0" fontId="37" fillId="0" borderId="0">
      <protection locked="0"/>
    </xf>
    <xf numFmtId="0" fontId="37" fillId="0" borderId="0">
      <protection locked="0"/>
    </xf>
    <xf numFmtId="0" fontId="118" fillId="0" borderId="0" applyNumberFormat="0" applyFill="0" applyBorder="0" applyAlignment="0" applyProtection="0"/>
    <xf numFmtId="177" fontId="61" fillId="0" borderId="0"/>
    <xf numFmtId="186" fontId="40" fillId="0" borderId="0"/>
    <xf numFmtId="186" fontId="40" fillId="0" borderId="0"/>
    <xf numFmtId="186" fontId="40" fillId="0" borderId="0"/>
    <xf numFmtId="186" fontId="40" fillId="0" borderId="0"/>
    <xf numFmtId="0" fontId="40" fillId="0" borderId="0"/>
    <xf numFmtId="0" fontId="125" fillId="0" borderId="0"/>
    <xf numFmtId="186" fontId="40" fillId="0" borderId="0"/>
    <xf numFmtId="0" fontId="82" fillId="0" borderId="0">
      <alignment vertical="top"/>
    </xf>
    <xf numFmtId="186" fontId="40" fillId="0" borderId="0"/>
    <xf numFmtId="0" fontId="40" fillId="0" borderId="0"/>
    <xf numFmtId="0" fontId="12" fillId="0" borderId="0"/>
    <xf numFmtId="186" fontId="40" fillId="0" borderId="0"/>
    <xf numFmtId="186" fontId="40" fillId="0" borderId="0"/>
    <xf numFmtId="0" fontId="12" fillId="0" borderId="0"/>
    <xf numFmtId="186" fontId="40" fillId="0" borderId="0"/>
    <xf numFmtId="186" fontId="40" fillId="0" borderId="0"/>
    <xf numFmtId="186" fontId="40" fillId="0" borderId="0"/>
    <xf numFmtId="186" fontId="40" fillId="0" borderId="0"/>
    <xf numFmtId="186" fontId="40" fillId="0" borderId="0"/>
    <xf numFmtId="0" fontId="40" fillId="0" borderId="0"/>
    <xf numFmtId="186" fontId="40" fillId="0" borderId="0"/>
    <xf numFmtId="186" fontId="40" fillId="0" borderId="0"/>
    <xf numFmtId="186" fontId="40" fillId="0" borderId="0"/>
    <xf numFmtId="0" fontId="40" fillId="0" borderId="0"/>
    <xf numFmtId="186" fontId="40" fillId="0" borderId="0"/>
    <xf numFmtId="186" fontId="40" fillId="0" borderId="0"/>
    <xf numFmtId="38" fontId="123" fillId="0" borderId="0" applyFont="0" applyFill="0" applyBorder="0" applyAlignment="0" applyProtection="0"/>
    <xf numFmtId="186" fontId="40" fillId="0" borderId="0"/>
    <xf numFmtId="0" fontId="125" fillId="0" borderId="35"/>
    <xf numFmtId="0" fontId="41" fillId="0" borderId="0" applyFill="0" applyBorder="0">
      <alignment horizontal="right"/>
    </xf>
    <xf numFmtId="186" fontId="40" fillId="0" borderId="0"/>
    <xf numFmtId="186" fontId="40" fillId="0" borderId="0"/>
    <xf numFmtId="186" fontId="40" fillId="0" borderId="0"/>
    <xf numFmtId="186" fontId="40" fillId="0" borderId="0"/>
    <xf numFmtId="186" fontId="40" fillId="0" borderId="0"/>
    <xf numFmtId="0" fontId="65" fillId="0" borderId="0" applyNumberFormat="0" applyFill="0" applyBorder="0" applyProtection="0">
      <alignment horizontal="left"/>
    </xf>
    <xf numFmtId="0" fontId="46" fillId="57" borderId="0" applyNumberFormat="0" applyBorder="0" applyAlignment="0" applyProtection="0"/>
    <xf numFmtId="186" fontId="40" fillId="0" borderId="0"/>
    <xf numFmtId="186" fontId="40" fillId="0" borderId="0"/>
    <xf numFmtId="186" fontId="40" fillId="0" borderId="0"/>
    <xf numFmtId="186" fontId="40" fillId="0" borderId="0"/>
    <xf numFmtId="186" fontId="40" fillId="0" borderId="0"/>
    <xf numFmtId="186" fontId="40" fillId="0" borderId="0"/>
    <xf numFmtId="186" fontId="40" fillId="0" borderId="0"/>
    <xf numFmtId="198" fontId="40" fillId="0" borderId="0" applyFont="0" applyFill="0" applyBorder="0" applyAlignment="0" applyProtection="0"/>
    <xf numFmtId="186" fontId="40" fillId="0" borderId="0"/>
    <xf numFmtId="186" fontId="40" fillId="0" borderId="0"/>
    <xf numFmtId="186" fontId="40" fillId="0" borderId="0"/>
    <xf numFmtId="0" fontId="40" fillId="0" borderId="0">
      <protection locked="0"/>
    </xf>
    <xf numFmtId="186" fontId="40" fillId="0" borderId="0"/>
    <xf numFmtId="0" fontId="126" fillId="0" borderId="0" applyNumberFormat="0" applyFill="0" applyBorder="0" applyAlignment="0" applyProtection="0">
      <alignment vertical="top"/>
      <protection locked="0"/>
    </xf>
    <xf numFmtId="186" fontId="40" fillId="0" borderId="0"/>
    <xf numFmtId="0" fontId="127" fillId="0" borderId="0"/>
    <xf numFmtId="186" fontId="40" fillId="0" borderId="0"/>
    <xf numFmtId="186" fontId="40" fillId="0" borderId="0"/>
    <xf numFmtId="9" fontId="55" fillId="0" borderId="0" applyFont="0" applyFill="0" applyBorder="0" applyAlignment="0" applyProtection="0">
      <alignment vertical="center"/>
    </xf>
    <xf numFmtId="0" fontId="40" fillId="0" borderId="0"/>
    <xf numFmtId="0" fontId="128" fillId="0" borderId="0" applyFill="0" applyBorder="0" applyProtection="0">
      <alignment horizontal="left" vertical="top"/>
    </xf>
    <xf numFmtId="186" fontId="40" fillId="0" borderId="0"/>
    <xf numFmtId="0" fontId="64" fillId="0" borderId="0" applyNumberFormat="0" applyFill="0" applyBorder="0" applyAlignment="0" applyProtection="0"/>
    <xf numFmtId="186" fontId="40" fillId="0" borderId="0"/>
    <xf numFmtId="186" fontId="40" fillId="0" borderId="0"/>
    <xf numFmtId="186" fontId="40" fillId="0" borderId="0"/>
    <xf numFmtId="203" fontId="54" fillId="0" borderId="0" applyFill="0" applyBorder="0" applyAlignment="0"/>
    <xf numFmtId="186" fontId="40" fillId="0" borderId="0"/>
    <xf numFmtId="186" fontId="40" fillId="0" borderId="0"/>
    <xf numFmtId="9" fontId="12" fillId="0" borderId="0" applyFont="0" applyFill="0" applyBorder="0" applyAlignment="0" applyProtection="0"/>
    <xf numFmtId="186" fontId="40" fillId="0" borderId="0"/>
    <xf numFmtId="186" fontId="40" fillId="0" borderId="0"/>
    <xf numFmtId="0" fontId="40" fillId="0" borderId="0"/>
    <xf numFmtId="186" fontId="40" fillId="0" borderId="0"/>
    <xf numFmtId="0" fontId="40" fillId="0" borderId="0">
      <protection locked="0"/>
    </xf>
    <xf numFmtId="186" fontId="40" fillId="0" borderId="0"/>
    <xf numFmtId="9" fontId="129" fillId="0" borderId="0" applyFont="0" applyFill="0" applyBorder="0" applyAlignment="0" applyProtection="0"/>
    <xf numFmtId="186" fontId="40" fillId="0" borderId="0"/>
    <xf numFmtId="43" fontId="40" fillId="0" borderId="0" applyFont="0" applyFill="0" applyBorder="0" applyAlignment="0" applyProtection="0"/>
    <xf numFmtId="186" fontId="40" fillId="0" borderId="0"/>
    <xf numFmtId="186" fontId="40" fillId="0" borderId="0"/>
    <xf numFmtId="186" fontId="40" fillId="0" borderId="0"/>
    <xf numFmtId="186" fontId="40" fillId="0" borderId="0"/>
    <xf numFmtId="0" fontId="41" fillId="0" borderId="0"/>
    <xf numFmtId="0" fontId="40" fillId="0" borderId="0"/>
    <xf numFmtId="265" fontId="94" fillId="0" borderId="0" applyFont="0" applyFill="0" applyBorder="0" applyAlignment="0" applyProtection="0"/>
    <xf numFmtId="186" fontId="40" fillId="0" borderId="0"/>
    <xf numFmtId="0" fontId="40" fillId="0" borderId="0"/>
    <xf numFmtId="186" fontId="40" fillId="0" borderId="0"/>
    <xf numFmtId="0" fontId="6" fillId="0" borderId="50">
      <alignment horizontal="centerContinuous"/>
    </xf>
    <xf numFmtId="0" fontId="41" fillId="0" borderId="0" applyNumberFormat="0" applyFill="0" applyProtection="0">
      <alignment horizontal="centerContinuous"/>
    </xf>
    <xf numFmtId="186" fontId="40" fillId="0" borderId="0"/>
    <xf numFmtId="0" fontId="86" fillId="52" borderId="0" applyNumberFormat="0" applyBorder="0" applyAlignment="0" applyProtection="0"/>
    <xf numFmtId="186" fontId="40" fillId="0" borderId="0"/>
    <xf numFmtId="0" fontId="41" fillId="0" borderId="0"/>
    <xf numFmtId="4" fontId="130" fillId="0" borderId="0" applyFont="0" applyFill="0" applyBorder="0" applyAlignment="0" applyProtection="0"/>
    <xf numFmtId="0" fontId="131" fillId="0" borderId="4" applyNumberFormat="0" applyFill="0" applyProtection="0">
      <alignment horizontal="center"/>
    </xf>
    <xf numFmtId="186" fontId="40" fillId="0" borderId="0"/>
    <xf numFmtId="3" fontId="132" fillId="0" borderId="0"/>
    <xf numFmtId="186" fontId="40" fillId="0" borderId="0"/>
    <xf numFmtId="186" fontId="40" fillId="0" borderId="0"/>
    <xf numFmtId="39" fontId="40" fillId="0" borderId="0" applyFont="0" applyFill="0" applyBorder="0" applyAlignment="0" applyProtection="0"/>
    <xf numFmtId="186" fontId="40" fillId="0" borderId="0"/>
    <xf numFmtId="0" fontId="133" fillId="45" borderId="45"/>
    <xf numFmtId="186" fontId="40" fillId="0" borderId="0"/>
    <xf numFmtId="0" fontId="41" fillId="0" borderId="0"/>
    <xf numFmtId="189" fontId="94" fillId="0" borderId="0" applyFont="0" applyFill="0" applyBorder="0" applyAlignment="0" applyProtection="0"/>
    <xf numFmtId="0" fontId="47" fillId="14" borderId="0" applyNumberFormat="0" applyBorder="0" applyAlignment="0" applyProtection="0">
      <alignment vertical="center"/>
    </xf>
    <xf numFmtId="204" fontId="40" fillId="0" borderId="0">
      <protection locked="0"/>
    </xf>
    <xf numFmtId="186" fontId="40" fillId="0" borderId="0"/>
    <xf numFmtId="0" fontId="40" fillId="58" borderId="0" applyNumberFormat="0" applyFont="0" applyAlignment="0" applyProtection="0"/>
    <xf numFmtId="0" fontId="40" fillId="0" borderId="0"/>
    <xf numFmtId="0" fontId="40" fillId="0" borderId="0"/>
    <xf numFmtId="0" fontId="40" fillId="0" borderId="0"/>
    <xf numFmtId="0" fontId="40" fillId="0" borderId="0"/>
    <xf numFmtId="0" fontId="40" fillId="0" borderId="0"/>
    <xf numFmtId="186" fontId="40" fillId="0" borderId="0"/>
    <xf numFmtId="0" fontId="40" fillId="0" borderId="0"/>
    <xf numFmtId="0" fontId="40" fillId="0" borderId="0"/>
    <xf numFmtId="0" fontId="41" fillId="0" borderId="0"/>
    <xf numFmtId="188" fontId="130" fillId="0" borderId="0" applyFont="0" applyFill="0" applyBorder="0" applyAlignment="0" applyProtection="0"/>
    <xf numFmtId="0" fontId="40" fillId="0" borderId="0"/>
    <xf numFmtId="0" fontId="40" fillId="0" borderId="0"/>
    <xf numFmtId="266" fontId="40" fillId="0" borderId="0" applyFont="0" applyFill="0" applyBorder="0" applyAlignment="0"/>
    <xf numFmtId="0" fontId="40" fillId="0" borderId="0"/>
    <xf numFmtId="0" fontId="40" fillId="0" borderId="0"/>
    <xf numFmtId="0" fontId="59" fillId="20" borderId="0" applyNumberFormat="0" applyBorder="0" applyAlignment="0" applyProtection="0">
      <alignment vertical="center"/>
    </xf>
    <xf numFmtId="267" fontId="134" fillId="59" borderId="0"/>
    <xf numFmtId="0" fontId="40" fillId="0" borderId="0"/>
    <xf numFmtId="0" fontId="112" fillId="0" borderId="0"/>
    <xf numFmtId="0" fontId="40" fillId="0" borderId="0"/>
    <xf numFmtId="253" fontId="41" fillId="0" borderId="0" applyFill="0" applyBorder="0" applyAlignment="0"/>
    <xf numFmtId="0" fontId="40" fillId="0" borderId="0"/>
    <xf numFmtId="186" fontId="40" fillId="0" borderId="0"/>
    <xf numFmtId="0" fontId="40" fillId="0" borderId="0"/>
    <xf numFmtId="0" fontId="12" fillId="0" borderId="0">
      <alignment vertical="top"/>
    </xf>
    <xf numFmtId="0" fontId="40" fillId="0" borderId="0"/>
    <xf numFmtId="0" fontId="40" fillId="0" borderId="0"/>
    <xf numFmtId="0" fontId="40" fillId="0" borderId="0"/>
    <xf numFmtId="0" fontId="40" fillId="0" borderId="0">
      <protection locked="0"/>
    </xf>
    <xf numFmtId="0" fontId="40" fillId="0" borderId="0">
      <protection locked="0"/>
    </xf>
    <xf numFmtId="0" fontId="40" fillId="0" borderId="0">
      <protection locked="0"/>
    </xf>
    <xf numFmtId="0" fontId="40" fillId="0" borderId="0">
      <protection locked="0"/>
    </xf>
    <xf numFmtId="0" fontId="40" fillId="0" borderId="0">
      <protection locked="0"/>
    </xf>
    <xf numFmtId="0" fontId="40" fillId="0" borderId="0">
      <protection locked="0"/>
    </xf>
    <xf numFmtId="268" fontId="12" fillId="60" borderId="0"/>
    <xf numFmtId="0" fontId="40" fillId="0" borderId="0">
      <protection locked="0"/>
    </xf>
    <xf numFmtId="0" fontId="135" fillId="61" borderId="0" applyBorder="0"/>
    <xf numFmtId="0" fontId="40" fillId="0" borderId="0">
      <protection locked="0"/>
    </xf>
    <xf numFmtId="0" fontId="40" fillId="0" borderId="0">
      <protection locked="0"/>
    </xf>
    <xf numFmtId="0" fontId="40" fillId="0" borderId="0">
      <protection locked="0"/>
    </xf>
    <xf numFmtId="208" fontId="40" fillId="0" borderId="0"/>
    <xf numFmtId="0" fontId="40" fillId="0" borderId="0">
      <protection locked="0"/>
    </xf>
    <xf numFmtId="0" fontId="40" fillId="0" borderId="0"/>
    <xf numFmtId="0" fontId="40" fillId="0" borderId="0">
      <protection locked="0"/>
    </xf>
    <xf numFmtId="0" fontId="40" fillId="0" borderId="0">
      <protection locked="0"/>
    </xf>
    <xf numFmtId="0" fontId="40" fillId="0" borderId="0">
      <protection locked="0"/>
    </xf>
    <xf numFmtId="0" fontId="136" fillId="0" borderId="0" applyFill="0" applyBorder="0" applyProtection="0">
      <alignment horizontal="left"/>
    </xf>
    <xf numFmtId="0" fontId="40" fillId="0" borderId="0">
      <protection locked="0"/>
    </xf>
    <xf numFmtId="0" fontId="40" fillId="0" borderId="0">
      <protection locked="0"/>
    </xf>
    <xf numFmtId="0" fontId="40" fillId="0" borderId="0">
      <protection locked="0"/>
    </xf>
    <xf numFmtId="186" fontId="40" fillId="0" borderId="0"/>
    <xf numFmtId="0" fontId="40" fillId="0" borderId="0">
      <protection locked="0"/>
    </xf>
    <xf numFmtId="186" fontId="40" fillId="0" borderId="0"/>
    <xf numFmtId="0" fontId="137" fillId="0" borderId="0" applyFont="0" applyFill="0" applyBorder="0" applyAlignment="0" applyProtection="0"/>
    <xf numFmtId="186" fontId="40" fillId="0" borderId="0"/>
    <xf numFmtId="186" fontId="40" fillId="0" borderId="0"/>
    <xf numFmtId="186" fontId="40" fillId="0" borderId="0"/>
    <xf numFmtId="186" fontId="40" fillId="0" borderId="0"/>
    <xf numFmtId="186" fontId="40" fillId="0" borderId="0"/>
    <xf numFmtId="186" fontId="40" fillId="0" borderId="0"/>
    <xf numFmtId="186" fontId="40" fillId="0" borderId="0"/>
    <xf numFmtId="0" fontId="40" fillId="0" borderId="0"/>
    <xf numFmtId="186" fontId="40" fillId="0" borderId="0"/>
    <xf numFmtId="0" fontId="138" fillId="0" borderId="0" applyFill="0" applyBorder="0" applyAlignment="0" applyProtection="0">
      <protection locked="0"/>
    </xf>
    <xf numFmtId="186" fontId="40" fillId="0" borderId="0"/>
    <xf numFmtId="227" fontId="40" fillId="0" borderId="0" applyFont="0" applyFill="0" applyBorder="0" applyAlignment="0" applyProtection="0"/>
    <xf numFmtId="0" fontId="40" fillId="0" borderId="0"/>
    <xf numFmtId="0" fontId="40" fillId="0" borderId="0"/>
    <xf numFmtId="3" fontId="61" fillId="0" borderId="0"/>
    <xf numFmtId="0" fontId="40" fillId="0" borderId="0"/>
    <xf numFmtId="0" fontId="2" fillId="0" borderId="0" applyNumberFormat="0" applyFill="0" applyBorder="0" applyAlignment="0" applyProtection="0">
      <alignment horizontal="left"/>
    </xf>
    <xf numFmtId="0" fontId="46" fillId="62" borderId="0" applyNumberFormat="0" applyBorder="0" applyAlignment="0" applyProtection="0"/>
    <xf numFmtId="0" fontId="40" fillId="0" borderId="0"/>
    <xf numFmtId="0" fontId="82" fillId="0" borderId="0">
      <alignment vertical="top"/>
    </xf>
    <xf numFmtId="0" fontId="40" fillId="0" borderId="0"/>
    <xf numFmtId="0" fontId="40" fillId="0" borderId="0"/>
    <xf numFmtId="0" fontId="40" fillId="0" borderId="0"/>
    <xf numFmtId="0" fontId="79" fillId="63" borderId="2"/>
    <xf numFmtId="0" fontId="40" fillId="0" borderId="0"/>
    <xf numFmtId="0" fontId="40" fillId="0" borderId="0"/>
    <xf numFmtId="228" fontId="40" fillId="0" borderId="0" applyFont="0" applyFill="0" applyBorder="0" applyAlignment="0" applyProtection="0"/>
    <xf numFmtId="0" fontId="12" fillId="0" borderId="0">
      <alignment vertical="center"/>
    </xf>
    <xf numFmtId="0" fontId="37" fillId="0" borderId="0">
      <protection locked="0"/>
    </xf>
    <xf numFmtId="189" fontId="130" fillId="0" borderId="0" applyFont="0" applyFill="0" applyBorder="0" applyAlignment="0" applyProtection="0"/>
    <xf numFmtId="0" fontId="40" fillId="0" borderId="0"/>
    <xf numFmtId="1" fontId="40" fillId="0" borderId="9" applyFill="0" applyProtection="0">
      <alignment horizontal="center"/>
    </xf>
    <xf numFmtId="272" fontId="139" fillId="0" borderId="0"/>
    <xf numFmtId="0" fontId="40" fillId="0" borderId="0"/>
    <xf numFmtId="0" fontId="40" fillId="0" borderId="0"/>
    <xf numFmtId="218" fontId="12" fillId="0" borderId="0" applyFont="0" applyFill="0" applyBorder="0" applyAlignment="0" applyProtection="0"/>
    <xf numFmtId="0" fontId="40" fillId="0" borderId="0"/>
    <xf numFmtId="0" fontId="40" fillId="0" borderId="0"/>
    <xf numFmtId="0" fontId="41" fillId="0" borderId="0"/>
    <xf numFmtId="0" fontId="12" fillId="0" borderId="0"/>
    <xf numFmtId="0" fontId="40" fillId="0" borderId="0"/>
    <xf numFmtId="212" fontId="2" fillId="0" borderId="0" applyFill="0" applyBorder="0" applyProtection="0">
      <alignment horizontal="right"/>
    </xf>
    <xf numFmtId="0" fontId="40" fillId="0" borderId="0"/>
    <xf numFmtId="0" fontId="40" fillId="0" borderId="0"/>
    <xf numFmtId="0" fontId="40" fillId="0" borderId="0"/>
    <xf numFmtId="0" fontId="40" fillId="0" borderId="0"/>
    <xf numFmtId="0" fontId="140" fillId="0" borderId="0"/>
    <xf numFmtId="0" fontId="40" fillId="0" borderId="0"/>
    <xf numFmtId="0" fontId="41" fillId="0" borderId="0" applyNumberFormat="0" applyFill="0" applyBorder="0" applyAlignment="0" applyProtection="0"/>
    <xf numFmtId="0" fontId="40" fillId="0" borderId="0"/>
    <xf numFmtId="0" fontId="40" fillId="0" borderId="0"/>
    <xf numFmtId="0" fontId="41" fillId="0" borderId="0"/>
    <xf numFmtId="0" fontId="40" fillId="0" borderId="0">
      <protection locked="0"/>
    </xf>
    <xf numFmtId="0" fontId="40" fillId="0" borderId="0"/>
    <xf numFmtId="0" fontId="40" fillId="0" borderId="0" applyFont="0" applyFill="0" applyBorder="0" applyAlignment="0" applyProtection="0"/>
    <xf numFmtId="0" fontId="40" fillId="0" borderId="0"/>
    <xf numFmtId="0" fontId="41" fillId="0" borderId="0"/>
    <xf numFmtId="0" fontId="73" fillId="0" borderId="0"/>
    <xf numFmtId="0" fontId="40" fillId="0" borderId="0"/>
    <xf numFmtId="0" fontId="40" fillId="0" borderId="0"/>
    <xf numFmtId="0" fontId="141" fillId="0" borderId="0" applyNumberFormat="0" applyFill="0" applyBorder="0" applyAlignment="0" applyProtection="0"/>
    <xf numFmtId="0" fontId="12" fillId="0" borderId="0"/>
    <xf numFmtId="0" fontId="40" fillId="0" borderId="0"/>
    <xf numFmtId="0" fontId="40" fillId="0" borderId="0"/>
    <xf numFmtId="0" fontId="40" fillId="0" borderId="0"/>
    <xf numFmtId="0" fontId="142" fillId="14" borderId="0" applyNumberFormat="0" applyBorder="0" applyAlignment="0" applyProtection="0">
      <alignment vertical="center"/>
    </xf>
    <xf numFmtId="0" fontId="41" fillId="0" borderId="1" applyNumberFormat="0" applyFont="0" applyFill="0" applyProtection="0">
      <alignment horizontal="centerContinuous"/>
    </xf>
    <xf numFmtId="0" fontId="40" fillId="0" borderId="0"/>
    <xf numFmtId="0" fontId="40" fillId="0" borderId="0">
      <protection locked="0"/>
    </xf>
    <xf numFmtId="0" fontId="65" fillId="0" borderId="63" applyNumberFormat="0" applyFill="0" applyProtection="0">
      <alignment horizontal="center"/>
    </xf>
    <xf numFmtId="0" fontId="40" fillId="0" borderId="0">
      <protection locked="0"/>
    </xf>
    <xf numFmtId="41" fontId="40" fillId="0" borderId="0" applyFont="0" applyFill="0" applyBorder="0" applyAlignment="0" applyProtection="0"/>
    <xf numFmtId="0" fontId="40" fillId="0" borderId="0">
      <protection locked="0"/>
    </xf>
    <xf numFmtId="0" fontId="12" fillId="0" borderId="0"/>
    <xf numFmtId="0" fontId="143" fillId="0" borderId="64" applyNumberFormat="0" applyFill="0" applyAlignment="0" applyProtection="0"/>
    <xf numFmtId="0" fontId="65" fillId="0" borderId="58" applyNumberFormat="0" applyFill="0" applyProtection="0">
      <alignment horizontal="center"/>
    </xf>
    <xf numFmtId="0" fontId="40" fillId="0" borderId="50" applyNumberFormat="0" applyFont="0" applyFill="0" applyAlignment="0" applyProtection="0"/>
    <xf numFmtId="0" fontId="144" fillId="0" borderId="0" applyNumberFormat="0" applyFill="0" applyProtection="0">
      <alignment horizontal="centerContinuous"/>
    </xf>
    <xf numFmtId="0" fontId="144" fillId="0" borderId="0" applyNumberFormat="0" applyFill="0" applyBorder="0" applyProtection="0">
      <alignment horizontal="centerContinuous"/>
    </xf>
    <xf numFmtId="0" fontId="143" fillId="0" borderId="0" applyNumberFormat="0" applyFill="0" applyBorder="0" applyAlignment="0" applyProtection="0"/>
    <xf numFmtId="0" fontId="40" fillId="0" borderId="0">
      <protection locked="0"/>
    </xf>
    <xf numFmtId="0" fontId="40" fillId="0" borderId="0">
      <protection locked="0"/>
    </xf>
    <xf numFmtId="9" fontId="57" fillId="0" borderId="0" applyFont="0" applyFill="0" applyBorder="0" applyAlignment="0" applyProtection="0"/>
    <xf numFmtId="0" fontId="41" fillId="0" borderId="0"/>
    <xf numFmtId="0" fontId="46" fillId="0" borderId="0">
      <alignment vertical="center"/>
    </xf>
    <xf numFmtId="0" fontId="145" fillId="0" borderId="0" applyNumberFormat="0" applyFill="0" applyBorder="0" applyAlignment="0" applyProtection="0">
      <alignment vertical="top"/>
      <protection locked="0"/>
    </xf>
    <xf numFmtId="0" fontId="40" fillId="0" borderId="0"/>
    <xf numFmtId="0" fontId="41" fillId="0" borderId="0"/>
    <xf numFmtId="38" fontId="146" fillId="0" borderId="0"/>
    <xf numFmtId="0" fontId="54" fillId="0" borderId="0"/>
    <xf numFmtId="0" fontId="41" fillId="0" borderId="0"/>
    <xf numFmtId="0" fontId="147" fillId="0" borderId="0">
      <alignment horizontal="left"/>
    </xf>
    <xf numFmtId="0" fontId="40" fillId="0" borderId="0">
      <protection locked="0"/>
    </xf>
    <xf numFmtId="0" fontId="12" fillId="0" borderId="0"/>
    <xf numFmtId="0" fontId="54" fillId="0" borderId="0"/>
    <xf numFmtId="0" fontId="54" fillId="0" borderId="0"/>
    <xf numFmtId="0" fontId="41" fillId="0" borderId="0"/>
    <xf numFmtId="0" fontId="12" fillId="0" borderId="0"/>
    <xf numFmtId="0" fontId="41" fillId="0" borderId="0"/>
    <xf numFmtId="221" fontId="40" fillId="0" borderId="0" applyFont="0" applyFill="0" applyBorder="0" applyAlignment="0" applyProtection="0"/>
    <xf numFmtId="0" fontId="41" fillId="0" borderId="0"/>
    <xf numFmtId="9" fontId="88" fillId="0" borderId="0" applyFont="0" applyFill="0" applyBorder="0" applyAlignment="0" applyProtection="0">
      <alignment vertical="center"/>
    </xf>
    <xf numFmtId="0" fontId="40" fillId="0" borderId="0">
      <protection locked="0"/>
    </xf>
    <xf numFmtId="274" fontId="40" fillId="0" borderId="0" applyBorder="0"/>
    <xf numFmtId="0" fontId="40" fillId="0" borderId="0">
      <protection locked="0"/>
    </xf>
    <xf numFmtId="0" fontId="40" fillId="0" borderId="0">
      <protection locked="0"/>
    </xf>
    <xf numFmtId="0" fontId="40" fillId="0" borderId="0">
      <protection locked="0"/>
    </xf>
    <xf numFmtId="0" fontId="40" fillId="0" borderId="0">
      <protection locked="0"/>
    </xf>
    <xf numFmtId="0" fontId="41" fillId="0" borderId="0">
      <alignment horizontal="centerContinuous"/>
    </xf>
    <xf numFmtId="0" fontId="40" fillId="0" borderId="0">
      <protection locked="0"/>
    </xf>
    <xf numFmtId="0" fontId="40" fillId="0" borderId="0">
      <protection locked="0"/>
    </xf>
    <xf numFmtId="0" fontId="40" fillId="0" borderId="0">
      <protection locked="0"/>
    </xf>
    <xf numFmtId="267" fontId="12" fillId="0" borderId="0" applyFont="0" applyFill="0" applyBorder="0" applyAlignment="0" applyProtection="0"/>
    <xf numFmtId="0" fontId="40" fillId="0" borderId="0">
      <protection locked="0"/>
    </xf>
    <xf numFmtId="0" fontId="40" fillId="0" borderId="0"/>
    <xf numFmtId="0" fontId="134" fillId="59" borderId="0"/>
    <xf numFmtId="0" fontId="54" fillId="0" borderId="0"/>
    <xf numFmtId="38" fontId="148" fillId="0" borderId="0"/>
    <xf numFmtId="0" fontId="54" fillId="0" borderId="0">
      <protection locked="0"/>
    </xf>
    <xf numFmtId="0" fontId="54" fillId="0" borderId="0"/>
    <xf numFmtId="189" fontId="50" fillId="0" borderId="0"/>
    <xf numFmtId="223" fontId="40" fillId="0" borderId="0" applyFill="0" applyBorder="0"/>
    <xf numFmtId="0" fontId="41" fillId="0" borderId="0"/>
    <xf numFmtId="0" fontId="40" fillId="0" borderId="0">
      <protection locked="0"/>
    </xf>
    <xf numFmtId="0" fontId="54" fillId="0" borderId="0"/>
    <xf numFmtId="0" fontId="82" fillId="0" borderId="0">
      <alignment vertical="top"/>
      <protection locked="0"/>
    </xf>
    <xf numFmtId="0" fontId="40" fillId="0" borderId="0"/>
    <xf numFmtId="0" fontId="40" fillId="0" borderId="0"/>
    <xf numFmtId="0" fontId="12" fillId="0" borderId="0"/>
    <xf numFmtId="0" fontId="54" fillId="0" borderId="0"/>
    <xf numFmtId="0" fontId="12" fillId="0" borderId="0"/>
    <xf numFmtId="0" fontId="40" fillId="0" borderId="0"/>
    <xf numFmtId="0" fontId="12" fillId="0" borderId="0"/>
    <xf numFmtId="0" fontId="41" fillId="0" borderId="0"/>
    <xf numFmtId="254" fontId="2" fillId="0" borderId="0" applyFill="0" applyBorder="0" applyProtection="0">
      <alignment horizontal="right"/>
    </xf>
    <xf numFmtId="275" fontId="2" fillId="0" borderId="0" applyFill="0" applyBorder="0" applyProtection="0">
      <alignment horizontal="right"/>
    </xf>
    <xf numFmtId="276" fontId="40" fillId="0" borderId="0" applyFont="0" applyFill="0" applyBorder="0" applyAlignment="0" applyProtection="0"/>
    <xf numFmtId="222" fontId="149" fillId="0" borderId="0" applyFill="0" applyBorder="0" applyProtection="0">
      <alignment horizontal="right"/>
    </xf>
    <xf numFmtId="0" fontId="37" fillId="0" borderId="0">
      <protection locked="0"/>
    </xf>
    <xf numFmtId="3" fontId="76" fillId="0" borderId="0" applyFont="0" applyFill="0" applyBorder="0" applyAlignment="0" applyProtection="0"/>
    <xf numFmtId="193" fontId="2" fillId="0" borderId="0" applyFill="0" applyBorder="0" applyProtection="0">
      <alignment horizontal="right"/>
    </xf>
    <xf numFmtId="189" fontId="50" fillId="0" borderId="0"/>
    <xf numFmtId="255" fontId="40" fillId="0" borderId="0" applyFont="0" applyFill="0" applyBorder="0" applyAlignment="0" applyProtection="0"/>
    <xf numFmtId="0" fontId="12" fillId="0" borderId="0"/>
    <xf numFmtId="0" fontId="12" fillId="0" borderId="0"/>
    <xf numFmtId="10" fontId="94" fillId="0" borderId="0" applyFont="0" applyFill="0" applyBorder="0" applyAlignment="0" applyProtection="0"/>
    <xf numFmtId="0" fontId="86" fillId="64" borderId="0" applyNumberFormat="0" applyBorder="0" applyAlignment="0" applyProtection="0"/>
    <xf numFmtId="183" fontId="150" fillId="0" borderId="0" applyFont="0" applyFill="0" applyBorder="0" applyAlignment="0" applyProtection="0"/>
    <xf numFmtId="0" fontId="151" fillId="0" borderId="0" applyNumberFormat="0" applyFill="0" applyBorder="0" applyAlignment="0" applyProtection="0">
      <alignment horizontal="centerContinuous"/>
    </xf>
    <xf numFmtId="0" fontId="2" fillId="0" borderId="0" applyNumberFormat="0" applyFill="0" applyBorder="0" applyAlignment="0" applyProtection="0"/>
    <xf numFmtId="0" fontId="6" fillId="0" borderId="0"/>
    <xf numFmtId="0" fontId="6" fillId="0" borderId="0"/>
    <xf numFmtId="0" fontId="40" fillId="0" borderId="0"/>
    <xf numFmtId="0" fontId="54" fillId="0" borderId="0">
      <protection locked="0"/>
    </xf>
    <xf numFmtId="0" fontId="50" fillId="0" borderId="0" applyNumberFormat="0" applyFill="0" applyBorder="0" applyAlignment="0" applyProtection="0">
      <alignment horizontal="left"/>
    </xf>
    <xf numFmtId="37" fontId="2" fillId="0" borderId="0">
      <alignment horizontal="right"/>
    </xf>
    <xf numFmtId="0" fontId="73" fillId="0" borderId="2">
      <alignment horizontal="center"/>
    </xf>
    <xf numFmtId="0" fontId="122" fillId="0" borderId="0" applyNumberFormat="0" applyFill="0" applyBorder="0" applyAlignment="0">
      <protection locked="0"/>
    </xf>
    <xf numFmtId="0" fontId="80" fillId="0" borderId="35" applyFill="0">
      <alignment horizontal="center"/>
      <protection locked="0"/>
    </xf>
    <xf numFmtId="0" fontId="73" fillId="0" borderId="0" applyFill="0">
      <alignment horizontal="center"/>
      <protection locked="0"/>
    </xf>
    <xf numFmtId="200" fontId="73" fillId="0" borderId="0"/>
    <xf numFmtId="0" fontId="6" fillId="0" borderId="50">
      <alignment horizontal="centerContinuous"/>
    </xf>
    <xf numFmtId="0" fontId="73" fillId="0" borderId="0"/>
    <xf numFmtId="1" fontId="40" fillId="0" borderId="0"/>
    <xf numFmtId="0" fontId="86" fillId="65" borderId="0" applyNumberFormat="0" applyBorder="0" applyAlignment="0" applyProtection="0"/>
    <xf numFmtId="0" fontId="46" fillId="62" borderId="0" applyNumberFormat="0" applyBorder="0" applyAlignment="0" applyProtection="0"/>
    <xf numFmtId="0" fontId="86" fillId="66" borderId="0" applyNumberFormat="0" applyBorder="0" applyAlignment="0" applyProtection="0"/>
    <xf numFmtId="224" fontId="40" fillId="0" borderId="9" applyFill="0" applyProtection="0">
      <alignment horizontal="right"/>
    </xf>
    <xf numFmtId="0" fontId="86" fillId="67" borderId="0" applyNumberFormat="0" applyBorder="0" applyAlignment="0" applyProtection="0"/>
    <xf numFmtId="0" fontId="86" fillId="67" borderId="0" applyNumberFormat="0" applyBorder="0" applyAlignment="0" applyProtection="0"/>
    <xf numFmtId="0" fontId="152" fillId="0" borderId="0" applyNumberFormat="0" applyFill="0" applyBorder="0" applyAlignment="0" applyProtection="0">
      <alignment vertical="top"/>
      <protection locked="0"/>
    </xf>
    <xf numFmtId="208" fontId="40" fillId="0" borderId="0"/>
    <xf numFmtId="0" fontId="46" fillId="50" borderId="0" applyNumberFormat="0" applyBorder="0" applyAlignment="0" applyProtection="0"/>
    <xf numFmtId="0" fontId="46" fillId="68" borderId="0" applyNumberFormat="0" applyBorder="0" applyAlignment="0" applyProtection="0"/>
    <xf numFmtId="0" fontId="86" fillId="65" borderId="0" applyNumberFormat="0" applyBorder="0" applyAlignment="0" applyProtection="0"/>
    <xf numFmtId="0" fontId="46" fillId="62" borderId="0" applyNumberFormat="0" applyBorder="0" applyAlignment="0" applyProtection="0"/>
    <xf numFmtId="0" fontId="46" fillId="13" borderId="0" applyNumberFormat="0" applyBorder="0" applyAlignment="0" applyProtection="0"/>
    <xf numFmtId="0" fontId="86" fillId="69" borderId="0" applyNumberFormat="0" applyBorder="0" applyAlignment="0" applyProtection="0"/>
    <xf numFmtId="41" fontId="2" fillId="0" borderId="0" applyFont="0" applyFill="0" applyBorder="0" applyAlignment="0" applyProtection="0"/>
    <xf numFmtId="0" fontId="46" fillId="62" borderId="0" applyNumberFormat="0" applyBorder="0" applyAlignment="0" applyProtection="0"/>
    <xf numFmtId="0" fontId="86" fillId="66" borderId="0" applyNumberFormat="0" applyBorder="0" applyAlignment="0" applyProtection="0"/>
    <xf numFmtId="0" fontId="86" fillId="70" borderId="0" applyNumberFormat="0" applyBorder="0" applyAlignment="0" applyProtection="0"/>
    <xf numFmtId="0" fontId="46" fillId="50" borderId="0" applyNumberFormat="0" applyBorder="0" applyAlignment="0" applyProtection="0"/>
    <xf numFmtId="183" fontId="27" fillId="0" borderId="0"/>
    <xf numFmtId="0" fontId="111" fillId="0" borderId="0">
      <alignment horizontal="center" wrapText="1"/>
      <protection locked="0"/>
    </xf>
    <xf numFmtId="0" fontId="153" fillId="49" borderId="0"/>
    <xf numFmtId="14" fontId="82" fillId="0" borderId="0" applyFill="0" applyBorder="0" applyAlignment="0"/>
    <xf numFmtId="0" fontId="154" fillId="0" borderId="0" applyNumberFormat="0" applyBorder="0" applyAlignment="0"/>
    <xf numFmtId="0" fontId="79" fillId="0" borderId="0" applyNumberFormat="0" applyFont="0" applyAlignment="0"/>
    <xf numFmtId="37" fontId="122" fillId="0" borderId="0" applyNumberFormat="0" applyFill="0" applyBorder="0" applyAlignment="0">
      <protection locked="0"/>
    </xf>
    <xf numFmtId="0" fontId="155" fillId="0" borderId="0" applyNumberFormat="0" applyFill="0" applyBorder="0" applyAlignment="0" applyProtection="0">
      <alignment vertical="top"/>
      <protection locked="0"/>
    </xf>
    <xf numFmtId="0" fontId="156" fillId="0" borderId="1" applyNumberFormat="0" applyFill="0" applyAlignment="0" applyProtection="0"/>
    <xf numFmtId="0" fontId="111" fillId="0" borderId="35" applyNumberFormat="0" applyFont="0" applyFill="0" applyAlignment="0" applyProtection="0"/>
    <xf numFmtId="0" fontId="41" fillId="0" borderId="0" applyNumberFormat="0" applyFill="0" applyProtection="0">
      <alignment horizontal="centerContinuous"/>
    </xf>
    <xf numFmtId="0" fontId="111" fillId="0" borderId="65" applyNumberFormat="0" applyFont="0" applyFill="0" applyAlignment="0" applyProtection="0"/>
    <xf numFmtId="202" fontId="40" fillId="0" borderId="0" applyFont="0" applyFill="0" applyBorder="0" applyAlignment="0" applyProtection="0"/>
    <xf numFmtId="43" fontId="12" fillId="0" borderId="0" applyFont="0" applyFill="0" applyBorder="0" applyAlignment="0" applyProtection="0">
      <alignment vertical="center"/>
    </xf>
    <xf numFmtId="0" fontId="37" fillId="0" borderId="0">
      <protection locked="0"/>
    </xf>
    <xf numFmtId="0" fontId="37" fillId="0" borderId="0">
      <protection locked="0"/>
    </xf>
    <xf numFmtId="0" fontId="41" fillId="0" borderId="0" applyNumberFormat="0" applyFill="0" applyProtection="0">
      <alignment horizontal="centerContinuous"/>
    </xf>
    <xf numFmtId="0" fontId="41" fillId="0" borderId="0" applyNumberFormat="0" applyFill="0" applyProtection="0">
      <alignment horizontal="centerContinuous"/>
    </xf>
    <xf numFmtId="0" fontId="41" fillId="0" borderId="0" applyNumberFormat="0" applyFill="0" applyProtection="0">
      <alignment horizontal="centerContinuous"/>
    </xf>
    <xf numFmtId="0" fontId="41" fillId="0" borderId="0" applyNumberFormat="0" applyFill="0" applyProtection="0">
      <alignment horizontal="centerContinuous"/>
    </xf>
    <xf numFmtId="0" fontId="41" fillId="0" borderId="0" applyNumberFormat="0" applyFill="0" applyProtection="0">
      <alignment horizontal="centerContinuous"/>
    </xf>
    <xf numFmtId="0" fontId="41" fillId="0" borderId="0" applyNumberFormat="0" applyFill="0" applyProtection="0">
      <alignment horizontal="centerContinuous"/>
    </xf>
    <xf numFmtId="0" fontId="41" fillId="0" borderId="0" applyNumberFormat="0" applyFill="0" applyProtection="0">
      <alignment horizontal="centerContinuous"/>
    </xf>
    <xf numFmtId="0" fontId="157" fillId="0" borderId="0" applyNumberFormat="0" applyFill="0" applyBorder="0" applyAlignment="0" applyProtection="0">
      <alignment vertical="top"/>
      <protection locked="0"/>
    </xf>
    <xf numFmtId="264" fontId="82" fillId="0" borderId="0" applyFill="0" applyBorder="0" applyAlignment="0"/>
    <xf numFmtId="190" fontId="54" fillId="0" borderId="0" applyFill="0" applyBorder="0" applyAlignment="0"/>
    <xf numFmtId="277" fontId="54" fillId="0" borderId="0" applyFill="0" applyBorder="0" applyAlignment="0"/>
    <xf numFmtId="204" fontId="40" fillId="0" borderId="0">
      <protection locked="0"/>
    </xf>
    <xf numFmtId="180" fontId="40" fillId="0" borderId="0" applyFill="0" applyBorder="0" applyAlignment="0"/>
    <xf numFmtId="203" fontId="54" fillId="0" borderId="0" applyFill="0" applyBorder="0" applyAlignment="0"/>
    <xf numFmtId="232" fontId="12" fillId="0" borderId="0" applyFont="0" applyFill="0" applyBorder="0" applyAlignment="0" applyProtection="0"/>
    <xf numFmtId="201" fontId="54" fillId="0" borderId="0" applyFill="0" applyBorder="0" applyAlignment="0"/>
    <xf numFmtId="9" fontId="54" fillId="0" borderId="0" applyFont="0" applyFill="0" applyBorder="0" applyAlignment="0" applyProtection="0"/>
    <xf numFmtId="190" fontId="54" fillId="0" borderId="0" applyFill="0" applyBorder="0" applyAlignment="0"/>
    <xf numFmtId="0" fontId="158" fillId="0" borderId="0"/>
    <xf numFmtId="0" fontId="136" fillId="0" borderId="0" applyFill="0" applyBorder="0" applyProtection="0">
      <alignment horizontal="center"/>
      <protection locked="0"/>
    </xf>
    <xf numFmtId="279" fontId="40" fillId="0" borderId="0"/>
    <xf numFmtId="0" fontId="159" fillId="0" borderId="0" applyNumberFormat="0" applyFill="0" applyBorder="0" applyAlignment="0" applyProtection="0">
      <alignment vertical="top"/>
      <protection locked="0"/>
    </xf>
    <xf numFmtId="0" fontId="108" fillId="0" borderId="3">
      <alignment horizontal="center"/>
    </xf>
    <xf numFmtId="208" fontId="40" fillId="0" borderId="0"/>
    <xf numFmtId="208" fontId="40" fillId="0" borderId="0"/>
    <xf numFmtId="208" fontId="40" fillId="0" borderId="0"/>
    <xf numFmtId="0" fontId="41" fillId="0" borderId="0"/>
    <xf numFmtId="203" fontId="54" fillId="0" borderId="0" applyFont="0" applyFill="0" applyBorder="0" applyAlignment="0" applyProtection="0"/>
    <xf numFmtId="9" fontId="55" fillId="0" borderId="0" applyFont="0" applyFill="0" applyBorder="0" applyAlignment="0" applyProtection="0"/>
    <xf numFmtId="275" fontId="2" fillId="0" borderId="0" applyFill="0" applyBorder="0" applyProtection="0">
      <alignment horizontal="right"/>
    </xf>
    <xf numFmtId="198" fontId="12" fillId="0" borderId="0"/>
    <xf numFmtId="37" fontId="94" fillId="0" borderId="0" applyFont="0" applyFill="0" applyBorder="0" applyAlignment="0" applyProtection="0"/>
    <xf numFmtId="203" fontId="54" fillId="0" borderId="0" applyFill="0" applyBorder="0" applyAlignment="0"/>
    <xf numFmtId="190" fontId="94" fillId="0" borderId="0" applyFont="0" applyFill="0" applyBorder="0" applyAlignment="0" applyProtection="0"/>
    <xf numFmtId="39" fontId="94" fillId="0" borderId="0" applyFont="0" applyFill="0" applyBorder="0" applyAlignment="0" applyProtection="0"/>
    <xf numFmtId="39" fontId="57" fillId="0" borderId="0" applyFont="0" applyFill="0" applyBorder="0" applyAlignment="0" applyProtection="0"/>
    <xf numFmtId="261" fontId="12" fillId="0" borderId="0" applyFont="0" applyFill="0" applyBorder="0" applyAlignment="0" applyProtection="0">
      <alignment vertical="center"/>
    </xf>
    <xf numFmtId="0" fontId="40" fillId="0" borderId="0" applyFont="0" applyFill="0" applyBorder="0" applyAlignment="0" applyProtection="0"/>
    <xf numFmtId="280" fontId="42" fillId="0" borderId="0" applyFont="0" applyFill="0" applyBorder="0" applyProtection="0">
      <alignment horizontal="right"/>
    </xf>
    <xf numFmtId="271" fontId="40" fillId="0" borderId="0"/>
    <xf numFmtId="0" fontId="54" fillId="0" borderId="0"/>
    <xf numFmtId="0" fontId="140" fillId="0" borderId="0"/>
    <xf numFmtId="0" fontId="160" fillId="59" borderId="66">
      <alignment horizontal="left"/>
    </xf>
    <xf numFmtId="0" fontId="54" fillId="0" borderId="0"/>
    <xf numFmtId="0" fontId="161" fillId="0" borderId="0" applyNumberFormat="0" applyAlignment="0">
      <alignment horizontal="left"/>
    </xf>
    <xf numFmtId="0" fontId="41" fillId="0" borderId="35" applyNumberFormat="0" applyFont="0" applyFill="0" applyBorder="0" applyProtection="0">
      <alignment horizontal="centerContinuous"/>
    </xf>
    <xf numFmtId="43" fontId="12" fillId="0" borderId="0" applyFont="0" applyFill="0" applyBorder="0" applyAlignment="0" applyProtection="0"/>
    <xf numFmtId="0" fontId="41" fillId="0" borderId="1" applyNumberFormat="0" applyFont="0" applyFill="0" applyProtection="0">
      <alignment horizontal="centerContinuous"/>
    </xf>
    <xf numFmtId="0" fontId="134" fillId="14" borderId="0"/>
    <xf numFmtId="210" fontId="2" fillId="0" borderId="0">
      <alignment horizontal="center"/>
    </xf>
    <xf numFmtId="190" fontId="54" fillId="0" borderId="0" applyFont="0" applyFill="0" applyBorder="0" applyAlignment="0" applyProtection="0"/>
    <xf numFmtId="249" fontId="162" fillId="0" borderId="67">
      <protection locked="0"/>
    </xf>
    <xf numFmtId="25" fontId="57" fillId="0" borderId="0" applyFont="0" applyFill="0" applyBorder="0" applyAlignment="0" applyProtection="0"/>
    <xf numFmtId="226" fontId="94" fillId="0" borderId="0" applyFont="0" applyFill="0" applyBorder="0" applyAlignment="0" applyProtection="0"/>
    <xf numFmtId="281" fontId="57" fillId="0" borderId="0" applyFont="0" applyFill="0" applyBorder="0" applyAlignment="0" applyProtection="0"/>
    <xf numFmtId="225" fontId="40" fillId="0" borderId="0" applyFont="0" applyFill="0" applyBorder="0" applyAlignment="0" applyProtection="0"/>
    <xf numFmtId="194" fontId="12" fillId="0" borderId="0"/>
    <xf numFmtId="43" fontId="12" fillId="0" borderId="0" applyFont="0" applyFill="0" applyBorder="0" applyAlignment="0" applyProtection="0"/>
    <xf numFmtId="0" fontId="37" fillId="0" borderId="0">
      <protection locked="0"/>
    </xf>
    <xf numFmtId="0" fontId="37" fillId="0" borderId="0">
      <protection locked="0"/>
    </xf>
    <xf numFmtId="10" fontId="79" fillId="45" borderId="2" applyNumberFormat="0" applyBorder="0" applyAlignment="0" applyProtection="0"/>
    <xf numFmtId="217" fontId="41" fillId="0" borderId="0" applyFont="0" applyFill="0" applyBorder="0" applyAlignment="0" applyProtection="0"/>
    <xf numFmtId="226" fontId="41" fillId="0" borderId="0" applyFont="0" applyFill="0" applyBorder="0" applyAlignment="0" applyProtection="0"/>
    <xf numFmtId="0" fontId="12" fillId="0" borderId="0"/>
    <xf numFmtId="273" fontId="41" fillId="0" borderId="0" applyFont="0" applyFill="0" applyBorder="0" applyAlignment="0" applyProtection="0"/>
    <xf numFmtId="39" fontId="41" fillId="0" borderId="0"/>
    <xf numFmtId="179" fontId="41" fillId="0" borderId="0" applyFont="0" applyFill="0" applyBorder="0" applyAlignment="0" applyProtection="0"/>
    <xf numFmtId="190" fontId="40" fillId="0" borderId="0"/>
    <xf numFmtId="15" fontId="76" fillId="0" borderId="0"/>
    <xf numFmtId="15" fontId="76" fillId="0" borderId="0"/>
    <xf numFmtId="256" fontId="160" fillId="0" borderId="0" applyFont="0" applyFill="0" applyBorder="0" applyAlignment="0" applyProtection="0">
      <alignment vertical="center"/>
    </xf>
    <xf numFmtId="182" fontId="40" fillId="0" borderId="0"/>
    <xf numFmtId="0" fontId="83" fillId="0" borderId="0">
      <protection locked="0"/>
    </xf>
    <xf numFmtId="41" fontId="40" fillId="0" borderId="0" applyFont="0" applyFill="0" applyBorder="0" applyAlignment="0" applyProtection="0"/>
    <xf numFmtId="43" fontId="40" fillId="0" borderId="0" applyFont="0" applyFill="0" applyBorder="0" applyAlignment="0" applyProtection="0"/>
    <xf numFmtId="283" fontId="12" fillId="0" borderId="0"/>
    <xf numFmtId="249" fontId="118" fillId="0" borderId="0" applyNumberFormat="0"/>
    <xf numFmtId="0" fontId="41" fillId="0" borderId="60" applyNumberFormat="0" applyFont="0" applyFill="0" applyAlignment="0" applyProtection="0"/>
    <xf numFmtId="0" fontId="121" fillId="0" borderId="0" applyNumberFormat="0" applyFill="0" applyBorder="0" applyAlignment="0" applyProtection="0"/>
    <xf numFmtId="0" fontId="124" fillId="0" borderId="0">
      <protection locked="0"/>
    </xf>
    <xf numFmtId="203" fontId="54" fillId="0" borderId="0" applyFill="0" applyBorder="0" applyAlignment="0"/>
    <xf numFmtId="203" fontId="54" fillId="0" borderId="0" applyFill="0" applyBorder="0" applyAlignment="0"/>
    <xf numFmtId="201" fontId="54" fillId="0" borderId="0" applyFill="0" applyBorder="0" applyAlignment="0"/>
    <xf numFmtId="0" fontId="163" fillId="0" borderId="0" applyNumberFormat="0" applyAlignment="0">
      <alignment horizontal="left"/>
    </xf>
    <xf numFmtId="0" fontId="164" fillId="0" borderId="0" applyFill="0" applyBorder="0" applyProtection="0"/>
    <xf numFmtId="39" fontId="40" fillId="0" borderId="0" applyFont="0" applyFill="0" applyBorder="0" applyAlignment="0" applyProtection="0"/>
    <xf numFmtId="285" fontId="2" fillId="0" borderId="0" applyFont="0" applyFill="0" applyBorder="0" applyAlignment="0" applyProtection="0"/>
    <xf numFmtId="0" fontId="40" fillId="0" borderId="0">
      <protection locked="0"/>
    </xf>
    <xf numFmtId="286" fontId="92" fillId="0" borderId="0" applyFont="0" applyFill="0" applyBorder="0" applyAlignment="0" applyProtection="0">
      <alignment horizontal="right"/>
    </xf>
    <xf numFmtId="0" fontId="40" fillId="0" borderId="0"/>
    <xf numFmtId="0" fontId="83" fillId="0" borderId="0">
      <protection locked="0"/>
    </xf>
    <xf numFmtId="287" fontId="27" fillId="0" borderId="0">
      <alignment horizontal="right"/>
    </xf>
    <xf numFmtId="288" fontId="40" fillId="71" borderId="2" applyNumberFormat="0" applyFont="0" applyAlignment="0"/>
    <xf numFmtId="0" fontId="165" fillId="0" borderId="0"/>
    <xf numFmtId="0" fontId="166" fillId="0" borderId="0">
      <alignment horizontal="left"/>
    </xf>
    <xf numFmtId="0" fontId="167" fillId="0" borderId="0" applyProtection="0">
      <alignment horizontal="right" vertical="top"/>
    </xf>
    <xf numFmtId="0" fontId="136" fillId="0" borderId="0" applyNumberFormat="0" applyFill="0"/>
    <xf numFmtId="0" fontId="37" fillId="0" borderId="0">
      <protection locked="0"/>
    </xf>
    <xf numFmtId="0" fontId="136" fillId="0" borderId="0" applyFill="0" applyAlignment="0" applyProtection="0">
      <protection locked="0"/>
    </xf>
    <xf numFmtId="0" fontId="168" fillId="0" borderId="0" applyProtection="0"/>
    <xf numFmtId="0" fontId="78" fillId="0" borderId="0" applyProtection="0"/>
    <xf numFmtId="0" fontId="169" fillId="0" borderId="0" applyNumberFormat="0" applyFill="0" applyBorder="0" applyAlignment="0" applyProtection="0">
      <alignment vertical="top"/>
      <protection locked="0"/>
    </xf>
    <xf numFmtId="0" fontId="170"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189" fontId="2" fillId="0" borderId="0" applyAlignment="0">
      <protection locked="0"/>
    </xf>
    <xf numFmtId="272" fontId="116" fillId="0" borderId="0"/>
    <xf numFmtId="238" fontId="116" fillId="0" borderId="0"/>
    <xf numFmtId="0" fontId="171" fillId="0" borderId="0" applyNumberFormat="0"/>
    <xf numFmtId="38" fontId="151" fillId="0" borderId="0"/>
    <xf numFmtId="38" fontId="97" fillId="0" borderId="0"/>
    <xf numFmtId="0" fontId="27" fillId="0" borderId="0"/>
    <xf numFmtId="0" fontId="27" fillId="0" borderId="0"/>
    <xf numFmtId="207" fontId="172" fillId="0" borderId="0" applyFont="0" applyFill="0" applyBorder="0" applyAlignment="0" applyProtection="0"/>
    <xf numFmtId="0" fontId="173" fillId="49" borderId="0"/>
    <xf numFmtId="0" fontId="2" fillId="0" borderId="0" applyNumberFormat="0" applyFont="0" applyFill="0" applyBorder="0" applyProtection="0">
      <alignment horizontal="left" vertical="center"/>
    </xf>
    <xf numFmtId="0" fontId="12" fillId="0" borderId="0">
      <alignment vertical="top"/>
    </xf>
    <xf numFmtId="0" fontId="41" fillId="0" borderId="0" applyFont="0" applyFill="0">
      <alignment horizontal="fill"/>
    </xf>
    <xf numFmtId="190" fontId="54" fillId="0" borderId="0" applyFill="0" applyBorder="0" applyAlignment="0"/>
    <xf numFmtId="190" fontId="54" fillId="0" borderId="0" applyFill="0" applyBorder="0" applyAlignment="0"/>
    <xf numFmtId="268" fontId="12" fillId="72" borderId="0"/>
    <xf numFmtId="0" fontId="174" fillId="45" borderId="68">
      <alignment vertical="center"/>
    </xf>
    <xf numFmtId="218" fontId="12" fillId="0" borderId="0" applyFont="0" applyFill="0" applyBorder="0" applyAlignment="0" applyProtection="0"/>
    <xf numFmtId="289" fontId="40" fillId="0" borderId="0" applyFont="0" applyFill="0" applyBorder="0" applyAlignment="0" applyProtection="0"/>
    <xf numFmtId="0" fontId="12" fillId="0" borderId="0"/>
    <xf numFmtId="290" fontId="12" fillId="0" borderId="0" applyFont="0" applyFill="0" applyBorder="0" applyAlignment="0" applyProtection="0"/>
    <xf numFmtId="0" fontId="40" fillId="0" borderId="0"/>
    <xf numFmtId="291" fontId="112" fillId="0" borderId="0" applyFont="0" applyFill="0" applyBorder="0" applyAlignment="0" applyProtection="0"/>
    <xf numFmtId="292" fontId="40" fillId="0" borderId="0" applyFont="0" applyFill="0" applyBorder="0" applyAlignment="0" applyProtection="0"/>
    <xf numFmtId="293" fontId="12" fillId="0" borderId="0" applyFont="0" applyFill="0" applyBorder="0" applyAlignment="0" applyProtection="0"/>
    <xf numFmtId="189" fontId="12" fillId="0" borderId="0" applyFont="0" applyFill="0" applyBorder="0" applyAlignment="0" applyProtection="0"/>
    <xf numFmtId="0" fontId="40" fillId="0" borderId="0"/>
    <xf numFmtId="206" fontId="40" fillId="0" borderId="0" applyFont="0" applyFill="0" applyBorder="0" applyAlignment="0" applyProtection="0"/>
    <xf numFmtId="0" fontId="41" fillId="0" borderId="0">
      <alignment horizontal="centerContinuous"/>
    </xf>
    <xf numFmtId="0" fontId="41" fillId="0" borderId="0">
      <alignment horizontal="centerContinuous"/>
    </xf>
    <xf numFmtId="0" fontId="175" fillId="0" borderId="0"/>
    <xf numFmtId="0" fontId="41" fillId="0" borderId="0">
      <alignment horizontal="centerContinuous"/>
    </xf>
    <xf numFmtId="0" fontId="41" fillId="0" borderId="0">
      <alignment horizontal="centerContinuous"/>
    </xf>
    <xf numFmtId="0" fontId="41" fillId="0" borderId="0">
      <alignment horizontal="centerContinuous"/>
    </xf>
    <xf numFmtId="0" fontId="41" fillId="0" borderId="0">
      <alignment horizontal="centerContinuous"/>
    </xf>
    <xf numFmtId="0" fontId="2" fillId="0" borderId="0"/>
    <xf numFmtId="0" fontId="173" fillId="49" borderId="0"/>
    <xf numFmtId="37" fontId="176" fillId="0" borderId="0"/>
    <xf numFmtId="0" fontId="81" fillId="0" borderId="0"/>
    <xf numFmtId="241" fontId="40" fillId="0" borderId="0"/>
    <xf numFmtId="39" fontId="12" fillId="0" borderId="0"/>
    <xf numFmtId="0" fontId="177" fillId="0" borderId="0"/>
    <xf numFmtId="191" fontId="139" fillId="0" borderId="0"/>
    <xf numFmtId="238" fontId="139" fillId="0" borderId="0"/>
    <xf numFmtId="262" fontId="139" fillId="0" borderId="0">
      <alignment horizontal="right"/>
    </xf>
    <xf numFmtId="0" fontId="40" fillId="0" borderId="0"/>
    <xf numFmtId="189" fontId="50" fillId="0" borderId="0"/>
    <xf numFmtId="179" fontId="40" fillId="0" borderId="45" applyFont="0" applyFill="0" applyBorder="0" applyAlignment="0" applyProtection="0">
      <protection locked="0"/>
    </xf>
    <xf numFmtId="0" fontId="47" fillId="14" borderId="0" applyNumberFormat="0" applyBorder="0" applyAlignment="0" applyProtection="0">
      <alignment vertical="center"/>
    </xf>
    <xf numFmtId="190" fontId="40" fillId="0" borderId="0" applyFont="0" applyFill="0" applyBorder="0" applyAlignment="0" applyProtection="0"/>
    <xf numFmtId="179" fontId="96" fillId="73" borderId="69" applyProtection="0">
      <alignment horizontal="right" vertical="center"/>
      <protection locked="0"/>
    </xf>
    <xf numFmtId="230" fontId="40" fillId="0" borderId="0" applyFont="0" applyFill="0" applyBorder="0" applyAlignment="0" applyProtection="0"/>
    <xf numFmtId="218" fontId="40" fillId="0" borderId="0" applyFont="0" applyFill="0" applyBorder="0" applyAlignment="0" applyProtection="0"/>
    <xf numFmtId="0" fontId="115" fillId="0" borderId="0" applyNumberFormat="0" applyFill="0" applyBorder="0" applyAlignment="0" applyProtection="0"/>
    <xf numFmtId="0" fontId="178" fillId="45" borderId="0">
      <alignment horizontal="right"/>
    </xf>
    <xf numFmtId="0" fontId="133" fillId="0" borderId="0" applyBorder="0">
      <alignment horizontal="centerContinuous"/>
    </xf>
    <xf numFmtId="0" fontId="179" fillId="0" borderId="0" applyBorder="0">
      <alignment horizontal="centerContinuous"/>
    </xf>
    <xf numFmtId="9" fontId="41" fillId="0" borderId="70" applyFont="0" applyFill="0" applyBorder="0" applyAlignment="0" applyProtection="0"/>
    <xf numFmtId="0" fontId="180" fillId="0" borderId="0" applyFill="0" applyBorder="0" applyProtection="0">
      <alignment horizontal="left"/>
    </xf>
    <xf numFmtId="0" fontId="181" fillId="0" borderId="0" applyFill="0" applyBorder="0" applyProtection="0">
      <alignment horizontal="left"/>
    </xf>
    <xf numFmtId="190" fontId="40" fillId="74" borderId="0" applyNumberFormat="0" applyFont="0" applyBorder="0" applyAlignment="0" applyProtection="0"/>
    <xf numFmtId="294" fontId="40" fillId="0" borderId="0" applyFont="0" applyFill="0" applyBorder="0" applyAlignment="0"/>
    <xf numFmtId="10" fontId="2" fillId="0" borderId="0" applyFont="0" applyFill="0" applyBorder="0" applyAlignment="0" applyProtection="0"/>
    <xf numFmtId="180" fontId="40" fillId="0" borderId="0" applyFont="0" applyFill="0" applyBorder="0" applyAlignment="0" applyProtection="0"/>
    <xf numFmtId="213" fontId="40" fillId="0" borderId="0" applyFont="0" applyFill="0" applyBorder="0" applyAlignment="0" applyProtection="0"/>
    <xf numFmtId="10" fontId="40" fillId="0" borderId="0" applyFont="0" applyFill="0" applyBorder="0" applyAlignment="0" applyProtection="0"/>
    <xf numFmtId="245" fontId="182" fillId="0" borderId="0" applyFont="0" applyFill="0" applyBorder="0" applyAlignment="0" applyProtection="0"/>
    <xf numFmtId="0" fontId="114" fillId="75" borderId="0" applyNumberFormat="0" applyBorder="0" applyAlignment="0" applyProtection="0"/>
    <xf numFmtId="40" fontId="137" fillId="0" borderId="0" applyFont="0" applyFill="0" applyBorder="0" applyAlignment="0" applyProtection="0"/>
    <xf numFmtId="203" fontId="54" fillId="0" borderId="0" applyFill="0" applyBorder="0" applyAlignment="0"/>
    <xf numFmtId="190" fontId="54" fillId="0" borderId="0" applyFill="0" applyBorder="0" applyAlignment="0"/>
    <xf numFmtId="4" fontId="50" fillId="0" borderId="0">
      <alignment horizontal="right"/>
    </xf>
    <xf numFmtId="225" fontId="183" fillId="0" borderId="0"/>
    <xf numFmtId="4" fontId="76" fillId="0" borderId="0" applyFont="0" applyFill="0" applyBorder="0" applyAlignment="0" applyProtection="0"/>
    <xf numFmtId="0" fontId="104" fillId="0" borderId="35">
      <alignment horizontal="center"/>
    </xf>
    <xf numFmtId="0" fontId="76" fillId="76" borderId="0" applyNumberFormat="0" applyFont="0" applyBorder="0" applyAlignment="0" applyProtection="0"/>
    <xf numFmtId="0" fontId="184" fillId="0" borderId="71"/>
    <xf numFmtId="0" fontId="160" fillId="49" borderId="0"/>
    <xf numFmtId="0" fontId="160" fillId="59" borderId="0"/>
    <xf numFmtId="203" fontId="40" fillId="0" borderId="0" applyFont="0" applyFill="0" applyBorder="0" applyAlignment="0" applyProtection="0"/>
    <xf numFmtId="4" fontId="185" fillId="0" borderId="0">
      <alignment horizontal="right"/>
    </xf>
    <xf numFmtId="295" fontId="12" fillId="0" borderId="0" applyNumberFormat="0" applyFill="0" applyBorder="0" applyAlignment="0" applyProtection="0">
      <alignment horizontal="left"/>
    </xf>
    <xf numFmtId="41" fontId="2" fillId="0" borderId="0" applyFont="0" applyFill="0" applyBorder="0" applyAlignment="0" applyProtection="0"/>
    <xf numFmtId="0" fontId="186" fillId="59" borderId="0"/>
    <xf numFmtId="0" fontId="40" fillId="0" borderId="0"/>
    <xf numFmtId="0" fontId="40" fillId="0" borderId="0"/>
    <xf numFmtId="0" fontId="81" fillId="0" borderId="50">
      <alignment horizontal="centerContinuous"/>
    </xf>
    <xf numFmtId="0" fontId="2" fillId="77" borderId="0" applyNumberFormat="0" applyFont="0" applyBorder="0" applyAlignment="0" applyProtection="0"/>
    <xf numFmtId="0" fontId="187" fillId="14" borderId="0" applyNumberFormat="0" applyBorder="0" applyAlignment="0" applyProtection="0">
      <alignment vertical="center"/>
    </xf>
    <xf numFmtId="0" fontId="188" fillId="78" borderId="0" applyNumberFormat="0"/>
    <xf numFmtId="0" fontId="47" fillId="14" borderId="0" applyNumberFormat="0" applyBorder="0" applyAlignment="0" applyProtection="0">
      <alignment vertical="center"/>
    </xf>
    <xf numFmtId="43" fontId="79" fillId="0" borderId="10"/>
    <xf numFmtId="270" fontId="82" fillId="0" borderId="4">
      <alignment horizontal="justify" vertical="top" wrapText="1"/>
    </xf>
    <xf numFmtId="0" fontId="105" fillId="48" borderId="15">
      <protection locked="0"/>
    </xf>
    <xf numFmtId="0" fontId="112" fillId="0" borderId="0"/>
    <xf numFmtId="0" fontId="40" fillId="0" borderId="0">
      <alignment vertical="top"/>
    </xf>
    <xf numFmtId="0" fontId="153" fillId="59" borderId="0"/>
    <xf numFmtId="0" fontId="6" fillId="0" borderId="0">
      <alignment vertical="center"/>
    </xf>
    <xf numFmtId="0" fontId="106" fillId="0" borderId="2">
      <alignment horizontal="center"/>
    </xf>
    <xf numFmtId="0" fontId="54" fillId="0" borderId="0">
      <protection locked="0"/>
    </xf>
    <xf numFmtId="0" fontId="189" fillId="0" borderId="72"/>
    <xf numFmtId="40" fontId="190" fillId="0" borderId="0" applyBorder="0">
      <alignment horizontal="right"/>
    </xf>
    <xf numFmtId="240" fontId="12" fillId="0" borderId="0" applyFont="0" applyFill="0" applyBorder="0" applyAlignment="0" applyProtection="0"/>
    <xf numFmtId="189" fontId="50" fillId="0" borderId="0"/>
    <xf numFmtId="0" fontId="105" fillId="48" borderId="15">
      <protection locked="0"/>
    </xf>
    <xf numFmtId="189" fontId="50" fillId="0" borderId="0"/>
    <xf numFmtId="0" fontId="164" fillId="0" borderId="0" applyFill="0" applyBorder="0" applyProtection="0">
      <alignment horizontal="center" vertical="center"/>
    </xf>
    <xf numFmtId="0" fontId="160" fillId="59" borderId="0"/>
    <xf numFmtId="185" fontId="40" fillId="0" borderId="0" applyFill="0" applyBorder="0" applyAlignment="0"/>
    <xf numFmtId="269" fontId="40" fillId="0" borderId="0" applyFill="0" applyBorder="0" applyAlignment="0"/>
    <xf numFmtId="282" fontId="40" fillId="0" borderId="0" applyFont="0" applyFill="0" applyBorder="0" applyAlignment="0" applyProtection="0"/>
    <xf numFmtId="0" fontId="59" fillId="59" borderId="0" applyNumberFormat="0" applyBorder="0" applyAlignment="0" applyProtection="0">
      <alignment vertical="center"/>
    </xf>
    <xf numFmtId="0" fontId="191" fillId="0" borderId="0">
      <alignment horizontal="center"/>
    </xf>
    <xf numFmtId="278" fontId="2" fillId="0" borderId="0" applyFont="0" applyFill="0" applyBorder="0" applyAlignment="0" applyProtection="0"/>
    <xf numFmtId="0" fontId="47" fillId="79" borderId="0" applyNumberFormat="0" applyBorder="0" applyAlignment="0" applyProtection="0">
      <alignment vertical="center"/>
    </xf>
    <xf numFmtId="0" fontId="41" fillId="0" borderId="1" applyNumberFormat="0" applyFont="0" applyFill="0" applyAlignment="0" applyProtection="0">
      <alignment horizontal="center"/>
    </xf>
    <xf numFmtId="0" fontId="41" fillId="0" borderId="1" applyNumberFormat="0" applyFont="0" applyFill="0" applyProtection="0">
      <alignment horizontal="centerContinuous"/>
    </xf>
    <xf numFmtId="9" fontId="192" fillId="0" borderId="0" applyNumberFormat="0" applyFill="0" applyBorder="0" applyAlignment="0">
      <protection locked="0"/>
    </xf>
    <xf numFmtId="237" fontId="2" fillId="0" borderId="0" applyFont="0" applyFill="0" applyBorder="0" applyAlignment="0" applyProtection="0"/>
    <xf numFmtId="0" fontId="130" fillId="0" borderId="0" applyNumberFormat="0" applyFont="0" applyFill="0" applyBorder="0" applyProtection="0">
      <alignment horizontal="center" vertical="center" wrapText="1"/>
    </xf>
    <xf numFmtId="9" fontId="40" fillId="0" borderId="0" applyFont="0" applyFill="0" applyBorder="0" applyAlignment="0" applyProtection="0"/>
    <xf numFmtId="229" fontId="42" fillId="0" borderId="0"/>
    <xf numFmtId="0" fontId="41" fillId="0" borderId="0"/>
    <xf numFmtId="296" fontId="42" fillId="0" borderId="0" applyFont="0" applyFill="0" applyBorder="0" applyProtection="0">
      <alignment horizontal="right"/>
    </xf>
    <xf numFmtId="0" fontId="10" fillId="0" borderId="0"/>
    <xf numFmtId="218" fontId="41" fillId="0" borderId="0" applyFont="0" applyFill="0" applyBorder="0" applyAlignment="0" applyProtection="0"/>
    <xf numFmtId="230" fontId="41" fillId="0" borderId="0" applyFont="0" applyFill="0" applyBorder="0" applyAlignment="0" applyProtection="0"/>
    <xf numFmtId="41" fontId="40" fillId="0" borderId="0" applyFont="0" applyFill="0" applyBorder="0" applyAlignment="0" applyProtection="0"/>
    <xf numFmtId="9" fontId="41" fillId="0" borderId="0" applyFont="0" applyFill="0" applyBorder="0" applyAlignment="0" applyProtection="0"/>
    <xf numFmtId="218" fontId="40" fillId="0" borderId="0" applyFont="0" applyFill="0" applyBorder="0" applyAlignment="0" applyProtection="0"/>
    <xf numFmtId="9" fontId="55"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alignment vertical="center"/>
    </xf>
    <xf numFmtId="9" fontId="55" fillId="0" borderId="0" applyFont="0" applyFill="0" applyBorder="0" applyAlignment="0" applyProtection="0">
      <alignment vertical="center"/>
    </xf>
    <xf numFmtId="216" fontId="123" fillId="0" borderId="0" applyFont="0" applyFill="0" applyBorder="0" applyAlignment="0" applyProtection="0"/>
    <xf numFmtId="0" fontId="40" fillId="0" borderId="4" applyNumberFormat="0" applyFill="0" applyProtection="0">
      <alignment horizontal="right"/>
    </xf>
    <xf numFmtId="0" fontId="59" fillId="20" borderId="0" applyNumberFormat="0" applyBorder="0" applyAlignment="0" applyProtection="0">
      <alignment vertical="center"/>
    </xf>
    <xf numFmtId="0" fontId="193" fillId="0" borderId="0" applyNumberFormat="0" applyFill="0" applyBorder="0" applyAlignment="0" applyProtection="0"/>
    <xf numFmtId="0" fontId="194" fillId="0" borderId="9" applyNumberFormat="0" applyFill="0" applyProtection="0">
      <alignment horizontal="center"/>
    </xf>
    <xf numFmtId="0" fontId="59" fillId="20" borderId="0" applyNumberFormat="0" applyBorder="0" applyAlignment="0" applyProtection="0">
      <alignment vertical="center"/>
    </xf>
    <xf numFmtId="0" fontId="59" fillId="20" borderId="0" applyNumberFormat="0" applyBorder="0" applyAlignment="0" applyProtection="0">
      <alignment vertical="center"/>
    </xf>
    <xf numFmtId="0" fontId="59" fillId="20" borderId="0" applyNumberFormat="0" applyBorder="0" applyAlignment="0" applyProtection="0">
      <alignment vertical="center"/>
    </xf>
    <xf numFmtId="0" fontId="59" fillId="20" borderId="0" applyNumberFormat="0" applyBorder="0" applyAlignment="0" applyProtection="0">
      <alignment vertical="center"/>
    </xf>
    <xf numFmtId="0" fontId="59" fillId="20" borderId="0" applyNumberFormat="0" applyBorder="0" applyAlignment="0" applyProtection="0">
      <alignment vertical="center"/>
    </xf>
    <xf numFmtId="0" fontId="59" fillId="20" borderId="0" applyNumberFormat="0" applyBorder="0" applyAlignment="0" applyProtection="0">
      <alignment vertical="center"/>
    </xf>
    <xf numFmtId="0" fontId="195" fillId="20" borderId="0" applyNumberFormat="0" applyBorder="0" applyAlignment="0" applyProtection="0">
      <alignment vertical="center"/>
    </xf>
    <xf numFmtId="0" fontId="59" fillId="20" borderId="0" applyNumberFormat="0" applyBorder="0" applyAlignment="0" applyProtection="0">
      <alignment vertical="center"/>
    </xf>
    <xf numFmtId="0" fontId="59" fillId="20" borderId="0" applyNumberFormat="0" applyBorder="0" applyAlignment="0" applyProtection="0">
      <alignment vertical="center"/>
    </xf>
    <xf numFmtId="0" fontId="196" fillId="80" borderId="0" applyNumberFormat="0" applyBorder="0" applyAlignment="0" applyProtection="0"/>
    <xf numFmtId="0" fontId="59" fillId="20" borderId="0" applyNumberFormat="0" applyBorder="0" applyAlignment="0" applyProtection="0">
      <alignment vertical="center"/>
    </xf>
    <xf numFmtId="0" fontId="59" fillId="20" borderId="0" applyNumberFormat="0" applyBorder="0" applyAlignment="0" applyProtection="0">
      <alignment vertical="center"/>
    </xf>
    <xf numFmtId="0" fontId="197" fillId="20" borderId="0" applyNumberFormat="0" applyBorder="0" applyAlignment="0" applyProtection="0">
      <alignment vertical="center"/>
    </xf>
    <xf numFmtId="0" fontId="59" fillId="20" borderId="0" applyNumberFormat="0" applyBorder="0" applyAlignment="0" applyProtection="0">
      <alignment vertical="center"/>
    </xf>
    <xf numFmtId="0" fontId="59" fillId="20" borderId="0" applyNumberFormat="0" applyBorder="0" applyAlignment="0" applyProtection="0">
      <alignment vertical="center"/>
    </xf>
    <xf numFmtId="0" fontId="47" fillId="14" borderId="0" applyNumberFormat="0" applyBorder="0" applyAlignment="0" applyProtection="0">
      <alignment vertical="center"/>
    </xf>
    <xf numFmtId="0" fontId="12" fillId="0" borderId="0"/>
    <xf numFmtId="0" fontId="88" fillId="0" borderId="0">
      <alignment vertical="center"/>
    </xf>
    <xf numFmtId="0" fontId="88" fillId="0" borderId="0">
      <alignment vertical="center"/>
    </xf>
    <xf numFmtId="0" fontId="55" fillId="0" borderId="0">
      <alignment vertical="center"/>
    </xf>
    <xf numFmtId="0" fontId="55" fillId="0" borderId="0">
      <alignment vertical="center"/>
    </xf>
    <xf numFmtId="0" fontId="13" fillId="0" borderId="0">
      <alignment vertical="center"/>
    </xf>
    <xf numFmtId="0" fontId="55" fillId="0" borderId="0">
      <alignment vertical="center"/>
    </xf>
    <xf numFmtId="0" fontId="41" fillId="0" borderId="0" applyNumberFormat="0" applyFill="0" applyBorder="0" applyAlignment="0" applyProtection="0"/>
    <xf numFmtId="0" fontId="12" fillId="0" borderId="0"/>
    <xf numFmtId="0" fontId="12" fillId="0" borderId="0">
      <alignment vertical="center"/>
    </xf>
    <xf numFmtId="0" fontId="6" fillId="0" borderId="0">
      <alignment vertical="center"/>
    </xf>
    <xf numFmtId="0" fontId="13" fillId="0" borderId="0">
      <alignment vertical="center"/>
    </xf>
    <xf numFmtId="0" fontId="12" fillId="0" borderId="0"/>
    <xf numFmtId="0" fontId="37" fillId="0" borderId="0">
      <protection locked="0"/>
    </xf>
    <xf numFmtId="0" fontId="37" fillId="0" borderId="0">
      <protection locked="0"/>
    </xf>
    <xf numFmtId="0" fontId="37" fillId="0" borderId="0">
      <protection locked="0"/>
    </xf>
    <xf numFmtId="0" fontId="37" fillId="0" borderId="0">
      <protection locked="0"/>
    </xf>
    <xf numFmtId="0" fontId="37" fillId="0" borderId="0">
      <protection locked="0"/>
    </xf>
    <xf numFmtId="0" fontId="37" fillId="0" borderId="0">
      <protection locked="0"/>
    </xf>
    <xf numFmtId="0" fontId="150" fillId="0" borderId="0"/>
    <xf numFmtId="0" fontId="12" fillId="0" borderId="0"/>
    <xf numFmtId="0" fontId="40" fillId="0" borderId="0"/>
    <xf numFmtId="0" fontId="37" fillId="0" borderId="0">
      <protection locked="0"/>
    </xf>
    <xf numFmtId="0" fontId="37" fillId="0" borderId="0">
      <protection locked="0"/>
    </xf>
    <xf numFmtId="0" fontId="12" fillId="0" borderId="0"/>
    <xf numFmtId="0" fontId="37" fillId="0" borderId="0">
      <protection locked="0"/>
    </xf>
    <xf numFmtId="0" fontId="37" fillId="0" borderId="0">
      <protection locked="0"/>
    </xf>
    <xf numFmtId="0" fontId="37" fillId="0" borderId="0">
      <protection locked="0"/>
    </xf>
    <xf numFmtId="0" fontId="12" fillId="0" borderId="0"/>
    <xf numFmtId="0" fontId="12" fillId="0" borderId="0"/>
    <xf numFmtId="0" fontId="12" fillId="0" borderId="0"/>
    <xf numFmtId="0" fontId="41" fillId="0" borderId="0"/>
    <xf numFmtId="0" fontId="12" fillId="0" borderId="0"/>
    <xf numFmtId="0" fontId="12" fillId="0" borderId="0"/>
    <xf numFmtId="0" fontId="12" fillId="0" borderId="0"/>
    <xf numFmtId="0" fontId="88" fillId="0" borderId="0">
      <alignment vertical="center"/>
    </xf>
    <xf numFmtId="0" fontId="88" fillId="0" borderId="0">
      <alignment vertical="center"/>
    </xf>
    <xf numFmtId="0" fontId="12" fillId="0" borderId="0"/>
    <xf numFmtId="0" fontId="12" fillId="0" borderId="0"/>
    <xf numFmtId="0" fontId="41" fillId="0" borderId="0"/>
    <xf numFmtId="0" fontId="12" fillId="0" borderId="0"/>
    <xf numFmtId="0" fontId="37" fillId="0" borderId="0">
      <alignment vertical="center"/>
    </xf>
    <xf numFmtId="0" fontId="12" fillId="0" borderId="0"/>
    <xf numFmtId="0" fontId="51" fillId="0" borderId="0" applyNumberFormat="0" applyFill="0" applyBorder="0" applyAlignment="0" applyProtection="0">
      <alignment vertical="top"/>
      <protection locked="0"/>
    </xf>
    <xf numFmtId="0" fontId="51" fillId="0" borderId="0" applyNumberFormat="0" applyFill="0" applyBorder="0" applyAlignment="0" applyProtection="0">
      <alignment vertical="top"/>
      <protection locked="0"/>
    </xf>
    <xf numFmtId="0" fontId="164" fillId="0" borderId="0" applyNumberFormat="0" applyFill="0" applyBorder="0" applyAlignment="0" applyProtection="0"/>
    <xf numFmtId="0" fontId="4" fillId="0" borderId="0" applyFill="0" applyBorder="0" applyAlignment="0"/>
    <xf numFmtId="0" fontId="4" fillId="0" borderId="0" applyFill="0" applyBorder="0" applyAlignment="0"/>
    <xf numFmtId="0" fontId="47" fillId="14" borderId="0" applyNumberFormat="0" applyBorder="0" applyAlignment="0" applyProtection="0">
      <alignment vertical="center"/>
    </xf>
    <xf numFmtId="0" fontId="47" fillId="14" borderId="0" applyNumberFormat="0" applyBorder="0" applyAlignment="0" applyProtection="0">
      <alignment vertical="center"/>
    </xf>
    <xf numFmtId="0" fontId="47" fillId="14" borderId="0" applyNumberFormat="0" applyBorder="0" applyAlignment="0" applyProtection="0">
      <alignment vertical="center"/>
    </xf>
    <xf numFmtId="0" fontId="47" fillId="14" borderId="0" applyNumberFormat="0" applyBorder="0" applyAlignment="0" applyProtection="0">
      <alignment vertical="center"/>
    </xf>
    <xf numFmtId="0" fontId="47" fillId="14" borderId="0" applyNumberFormat="0" applyBorder="0" applyAlignment="0" applyProtection="0">
      <alignment vertical="center"/>
    </xf>
    <xf numFmtId="0" fontId="47" fillId="14" borderId="0" applyNumberFormat="0" applyBorder="0" applyAlignment="0" applyProtection="0">
      <alignment vertical="center"/>
    </xf>
    <xf numFmtId="0" fontId="47" fillId="14" borderId="0" applyNumberFormat="0" applyBorder="0" applyAlignment="0" applyProtection="0">
      <alignment vertical="center"/>
    </xf>
    <xf numFmtId="0" fontId="198" fillId="14" borderId="0" applyNumberFormat="0" applyBorder="0" applyAlignment="0" applyProtection="0">
      <alignment vertical="center"/>
    </xf>
    <xf numFmtId="0" fontId="187" fillId="14" borderId="0" applyNumberFormat="0" applyBorder="0" applyAlignment="0" applyProtection="0">
      <alignment vertical="center"/>
    </xf>
    <xf numFmtId="0" fontId="47" fillId="14" borderId="0" applyNumberFormat="0" applyBorder="0" applyAlignment="0" applyProtection="0">
      <alignment vertical="center"/>
    </xf>
    <xf numFmtId="0" fontId="187" fillId="68" borderId="0" applyNumberFormat="0" applyBorder="0" applyAlignment="0" applyProtection="0"/>
    <xf numFmtId="0" fontId="47" fillId="14" borderId="0" applyNumberFormat="0" applyBorder="0" applyAlignment="0" applyProtection="0">
      <alignment vertical="center"/>
    </xf>
    <xf numFmtId="0" fontId="47" fillId="14" borderId="0" applyNumberFormat="0" applyBorder="0" applyAlignment="0" applyProtection="0">
      <alignment vertical="center"/>
    </xf>
    <xf numFmtId="0" fontId="47" fillId="14" borderId="0" applyNumberFormat="0" applyBorder="0" applyAlignment="0" applyProtection="0">
      <alignment vertical="center"/>
    </xf>
    <xf numFmtId="0" fontId="47" fillId="14" borderId="0" applyNumberFormat="0" applyBorder="0" applyAlignment="0" applyProtection="0">
      <alignment vertical="center"/>
    </xf>
    <xf numFmtId="0" fontId="47" fillId="14" borderId="0" applyNumberFormat="0" applyBorder="0" applyAlignment="0" applyProtection="0">
      <alignment vertical="center"/>
    </xf>
    <xf numFmtId="250" fontId="40" fillId="0" borderId="0" applyFont="0" applyFill="0" applyBorder="0" applyAlignment="0" applyProtection="0"/>
    <xf numFmtId="261" fontId="12" fillId="0" borderId="0" applyFont="0" applyFill="0" applyBorder="0" applyAlignment="0" applyProtection="0"/>
    <xf numFmtId="297" fontId="98" fillId="0" borderId="0" applyFont="0" applyFill="0" applyBorder="0" applyAlignment="0" applyProtection="0"/>
    <xf numFmtId="0" fontId="194" fillId="0" borderId="9" applyNumberFormat="0" applyFill="0" applyProtection="0">
      <alignment horizontal="left"/>
    </xf>
    <xf numFmtId="244" fontId="40" fillId="0" borderId="0" applyFont="0" applyFill="0" applyBorder="0" applyAlignment="0" applyProtection="0"/>
    <xf numFmtId="38" fontId="137" fillId="0" borderId="0" applyFont="0" applyFill="0" applyBorder="0" applyAlignment="0" applyProtection="0"/>
    <xf numFmtId="216" fontId="172" fillId="0" borderId="0" applyFont="0" applyFill="0" applyBorder="0" applyAlignment="0" applyProtection="0"/>
    <xf numFmtId="297" fontId="41" fillId="0" borderId="0" applyFont="0" applyFill="0" applyBorder="0" applyAlignment="0" applyProtection="0"/>
    <xf numFmtId="242" fontId="41" fillId="0" borderId="0" applyFont="0" applyFill="0" applyBorder="0" applyAlignment="0" applyProtection="0"/>
    <xf numFmtId="41" fontId="40" fillId="0" borderId="0" applyFont="0" applyFill="0" applyBorder="0" applyAlignment="0" applyProtection="0"/>
    <xf numFmtId="43" fontId="40" fillId="0" borderId="0" applyFont="0" applyFill="0" applyBorder="0" applyAlignment="0" applyProtection="0"/>
    <xf numFmtId="209" fontId="12" fillId="0" borderId="0" applyFont="0" applyFill="0" applyBorder="0" applyAlignment="0" applyProtection="0"/>
    <xf numFmtId="209" fontId="12" fillId="0" borderId="0" applyFont="0" applyFill="0" applyBorder="0" applyAlignment="0" applyProtection="0"/>
    <xf numFmtId="298" fontId="12" fillId="0" borderId="0" applyFont="0" applyFill="0" applyBorder="0" applyAlignment="0" applyProtection="0"/>
    <xf numFmtId="218"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12" fillId="0" borderId="0" applyFont="0" applyFill="0" applyBorder="0" applyAlignment="0" applyProtection="0"/>
    <xf numFmtId="43" fontId="40" fillId="0" borderId="0" applyFont="0" applyFill="0" applyBorder="0" applyAlignment="0" applyProtection="0">
      <alignment vertical="center"/>
    </xf>
    <xf numFmtId="43" fontId="40" fillId="0" borderId="0" applyFont="0" applyFill="0" applyBorder="0" applyAlignment="0" applyProtection="0">
      <alignment vertical="center"/>
    </xf>
    <xf numFmtId="43" fontId="40" fillId="0" borderId="0" applyFont="0" applyFill="0" applyBorder="0" applyAlignment="0" applyProtection="0"/>
    <xf numFmtId="0" fontId="114" fillId="81" borderId="0" applyNumberFormat="0" applyBorder="0" applyAlignment="0" applyProtection="0"/>
    <xf numFmtId="0" fontId="40" fillId="0" borderId="4" applyNumberFormat="0" applyFill="0" applyProtection="0">
      <alignment horizontal="left"/>
    </xf>
    <xf numFmtId="0" fontId="40" fillId="0" borderId="0"/>
    <xf numFmtId="0" fontId="40" fillId="0" borderId="0">
      <alignment vertical="top"/>
    </xf>
    <xf numFmtId="0" fontId="137" fillId="0" borderId="0" applyFont="0" applyFill="0" applyBorder="0" applyAlignment="0" applyProtection="0"/>
    <xf numFmtId="40" fontId="123" fillId="0" borderId="0" applyFont="0" applyFill="0" applyBorder="0" applyAlignment="0" applyProtection="0"/>
    <xf numFmtId="230" fontId="40" fillId="0" borderId="2" applyNumberFormat="0"/>
    <xf numFmtId="0" fontId="175" fillId="0" borderId="0" applyFont="0" applyFill="0" applyBorder="0" applyAlignment="0" applyProtection="0"/>
    <xf numFmtId="0" fontId="175" fillId="0" borderId="0" applyFont="0" applyFill="0" applyBorder="0" applyAlignment="0" applyProtection="0"/>
    <xf numFmtId="0" fontId="175" fillId="0" borderId="0" applyFont="0" applyFill="0" applyBorder="0" applyAlignment="0" applyProtection="0"/>
    <xf numFmtId="0" fontId="175" fillId="0" borderId="0" applyFont="0" applyFill="0" applyBorder="0" applyAlignment="0" applyProtection="0"/>
  </cellStyleXfs>
  <cellXfs count="679">
    <xf numFmtId="0" fontId="0" fillId="0" borderId="0" xfId="0" applyAlignment="1">
      <alignment vertical="center"/>
    </xf>
    <xf numFmtId="260" fontId="1" fillId="0" borderId="0" xfId="0" applyNumberFormat="1" applyFont="1" applyAlignment="1">
      <alignment vertical="center"/>
    </xf>
    <xf numFmtId="260" fontId="2" fillId="0" borderId="0" xfId="0" applyNumberFormat="1" applyFont="1" applyAlignment="1">
      <alignment horizontal="center" vertical="center"/>
    </xf>
    <xf numFmtId="260" fontId="2" fillId="0" borderId="0" xfId="0" applyNumberFormat="1" applyFont="1" applyAlignment="1">
      <alignment vertical="center"/>
    </xf>
    <xf numFmtId="260" fontId="2" fillId="0" borderId="0" xfId="0" applyNumberFormat="1" applyFont="1" applyFill="1" applyAlignment="1" applyProtection="1">
      <alignment vertical="center"/>
    </xf>
    <xf numFmtId="0" fontId="3" fillId="0" borderId="0" xfId="40" applyFont="1" applyAlignment="1" applyProtection="1">
      <alignment vertical="center"/>
      <protection hidden="1"/>
    </xf>
    <xf numFmtId="260" fontId="1" fillId="0" borderId="0" xfId="0" applyNumberFormat="1" applyFont="1" applyAlignment="1">
      <alignment horizontal="center" vertical="center" wrapText="1"/>
    </xf>
    <xf numFmtId="260" fontId="2" fillId="0" borderId="1" xfId="0" applyNumberFormat="1" applyFont="1" applyBorder="1" applyAlignment="1">
      <alignment horizontal="left" vertical="center"/>
    </xf>
    <xf numFmtId="260" fontId="2" fillId="0" borderId="2" xfId="0" applyNumberFormat="1" applyFont="1" applyBorder="1" applyAlignment="1">
      <alignment horizontal="center" vertical="center"/>
    </xf>
    <xf numFmtId="260" fontId="2" fillId="0" borderId="2" xfId="0" applyNumberFormat="1" applyFont="1" applyBorder="1" applyAlignment="1">
      <alignment horizontal="center" vertical="center" wrapText="1"/>
    </xf>
    <xf numFmtId="260" fontId="2" fillId="2" borderId="2" xfId="0" applyNumberFormat="1" applyFont="1" applyFill="1" applyBorder="1" applyAlignment="1">
      <alignment horizontal="center" vertical="center"/>
    </xf>
    <xf numFmtId="260" fontId="2" fillId="2" borderId="3" xfId="0" applyNumberFormat="1" applyFont="1" applyFill="1" applyBorder="1" applyAlignment="1">
      <alignment horizontal="center" vertical="center" wrapText="1"/>
    </xf>
    <xf numFmtId="260" fontId="2" fillId="2" borderId="4" xfId="0" applyNumberFormat="1" applyFont="1" applyFill="1" applyBorder="1" applyAlignment="1">
      <alignment horizontal="center" vertical="center" wrapText="1"/>
    </xf>
    <xf numFmtId="299" fontId="2" fillId="0" borderId="2" xfId="0" applyNumberFormat="1" applyFont="1" applyBorder="1" applyAlignment="1" applyProtection="1">
      <alignment horizontal="center" vertical="center"/>
    </xf>
    <xf numFmtId="260" fontId="2" fillId="0" borderId="2" xfId="0" applyNumberFormat="1" applyFont="1" applyBorder="1" applyAlignment="1">
      <alignment horizontal="left" vertical="center"/>
    </xf>
    <xf numFmtId="260" fontId="2" fillId="0" borderId="4" xfId="0" applyNumberFormat="1" applyFont="1" applyBorder="1" applyAlignment="1">
      <alignment horizontal="center" vertical="center" wrapText="1"/>
    </xf>
    <xf numFmtId="260" fontId="2" fillId="0" borderId="2" xfId="339" applyNumberFormat="1" applyFont="1" applyBorder="1" applyAlignment="1">
      <alignment horizontal="right" vertical="center" wrapText="1"/>
    </xf>
    <xf numFmtId="260" fontId="2" fillId="0" borderId="2" xfId="0" applyNumberFormat="1" applyFont="1" applyBorder="1" applyAlignment="1">
      <alignment vertical="center"/>
    </xf>
    <xf numFmtId="260" fontId="2" fillId="0" borderId="5" xfId="0" applyNumberFormat="1" applyFont="1" applyBorder="1" applyAlignment="1">
      <alignment horizontal="center" vertical="center"/>
    </xf>
    <xf numFmtId="260" fontId="2" fillId="0" borderId="6" xfId="0" applyNumberFormat="1" applyFont="1" applyBorder="1" applyAlignment="1">
      <alignment horizontal="center" vertical="center"/>
    </xf>
    <xf numFmtId="260" fontId="2" fillId="0" borderId="7" xfId="0" applyNumberFormat="1" applyFont="1" applyBorder="1" applyAlignment="1">
      <alignment horizontal="center" vertical="center"/>
    </xf>
    <xf numFmtId="260" fontId="2" fillId="0" borderId="2" xfId="0" applyNumberFormat="1" applyFont="1" applyBorder="1" applyAlignment="1">
      <alignment horizontal="right" vertical="center"/>
    </xf>
    <xf numFmtId="260" fontId="1" fillId="0" borderId="0" xfId="0" applyNumberFormat="1" applyFont="1" applyFill="1" applyAlignment="1" applyProtection="1">
      <alignment vertical="center"/>
    </xf>
    <xf numFmtId="260" fontId="2" fillId="0" borderId="0" xfId="0" applyNumberFormat="1" applyFont="1" applyAlignment="1">
      <alignment horizontal="right" vertical="center"/>
    </xf>
    <xf numFmtId="260" fontId="2" fillId="3" borderId="2" xfId="0" applyNumberFormat="1" applyFont="1" applyFill="1" applyBorder="1" applyAlignment="1" applyProtection="1">
      <alignment horizontal="center" vertical="center"/>
    </xf>
    <xf numFmtId="260" fontId="4" fillId="3" borderId="2" xfId="0" applyNumberFormat="1" applyFont="1" applyFill="1" applyBorder="1" applyAlignment="1" applyProtection="1">
      <alignment horizontal="center" vertical="center" wrapText="1"/>
    </xf>
    <xf numFmtId="260" fontId="2" fillId="0" borderId="2" xfId="0" applyNumberFormat="1" applyFont="1" applyFill="1" applyBorder="1" applyAlignment="1" applyProtection="1">
      <alignment horizontal="center" vertical="center"/>
    </xf>
    <xf numFmtId="260" fontId="2" fillId="2" borderId="2" xfId="0" applyNumberFormat="1" applyFont="1" applyFill="1" applyBorder="1" applyAlignment="1">
      <alignment horizontal="right" vertical="center"/>
    </xf>
    <xf numFmtId="260" fontId="4" fillId="0" borderId="0" xfId="0" applyNumberFormat="1" applyFont="1" applyAlignment="1">
      <alignment vertical="center"/>
    </xf>
    <xf numFmtId="260" fontId="2" fillId="4" borderId="5" xfId="0" applyNumberFormat="1" applyFont="1" applyFill="1" applyBorder="1" applyAlignment="1" applyProtection="1">
      <alignment horizontal="center" vertical="center"/>
    </xf>
    <xf numFmtId="260" fontId="2" fillId="4" borderId="6" xfId="0" applyNumberFormat="1" applyFont="1" applyFill="1" applyBorder="1" applyAlignment="1" applyProtection="1">
      <alignment horizontal="center" vertical="center"/>
    </xf>
    <xf numFmtId="260" fontId="4" fillId="3" borderId="3" xfId="0" applyNumberFormat="1" applyFont="1" applyFill="1" applyBorder="1" applyAlignment="1" applyProtection="1">
      <alignment horizontal="center" vertical="center" wrapText="1"/>
    </xf>
    <xf numFmtId="260" fontId="2" fillId="3" borderId="2" xfId="0" applyNumberFormat="1" applyFont="1" applyFill="1" applyBorder="1" applyAlignment="1" applyProtection="1">
      <alignment horizontal="center" vertical="center" wrapText="1"/>
    </xf>
    <xf numFmtId="260" fontId="4" fillId="3" borderId="4" xfId="0" applyNumberFormat="1" applyFont="1" applyFill="1" applyBorder="1" applyAlignment="1" applyProtection="1">
      <alignment horizontal="center" vertical="center" wrapText="1"/>
    </xf>
    <xf numFmtId="260" fontId="2" fillId="4" borderId="2" xfId="0" applyNumberFormat="1" applyFont="1" applyFill="1" applyBorder="1" applyAlignment="1" applyProtection="1">
      <alignment horizontal="center" vertical="center"/>
    </xf>
    <xf numFmtId="260" fontId="4" fillId="4" borderId="2" xfId="0" applyNumberFormat="1" applyFont="1" applyFill="1" applyBorder="1" applyAlignment="1" applyProtection="1">
      <alignment horizontal="center" vertical="center"/>
    </xf>
    <xf numFmtId="260" fontId="2" fillId="4" borderId="7" xfId="0" applyNumberFormat="1" applyFont="1" applyFill="1" applyBorder="1" applyAlignment="1" applyProtection="1">
      <alignment horizontal="center" vertical="center"/>
    </xf>
    <xf numFmtId="260" fontId="2" fillId="0" borderId="2" xfId="0" applyNumberFormat="1" applyFont="1" applyFill="1" applyBorder="1" applyAlignment="1" applyProtection="1">
      <alignment vertical="center"/>
    </xf>
    <xf numFmtId="260" fontId="5" fillId="0" borderId="2" xfId="0" applyNumberFormat="1" applyFont="1" applyFill="1" applyBorder="1" applyAlignment="1" applyProtection="1">
      <alignment horizontal="center" vertical="center"/>
    </xf>
    <xf numFmtId="260" fontId="2" fillId="3" borderId="5" xfId="0" applyNumberFormat="1" applyFont="1" applyFill="1" applyBorder="1" applyAlignment="1" applyProtection="1">
      <alignment horizontal="center" vertical="center"/>
    </xf>
    <xf numFmtId="260" fontId="2" fillId="3" borderId="6" xfId="0" applyNumberFormat="1" applyFont="1" applyFill="1" applyBorder="1" applyAlignment="1" applyProtection="1">
      <alignment horizontal="center" vertical="center"/>
    </xf>
    <xf numFmtId="260" fontId="2" fillId="4" borderId="3" xfId="0" applyNumberFormat="1" applyFont="1" applyFill="1" applyBorder="1" applyAlignment="1" applyProtection="1">
      <alignment horizontal="center" vertical="center"/>
    </xf>
    <xf numFmtId="260" fontId="2" fillId="3" borderId="5" xfId="0" applyNumberFormat="1" applyFont="1" applyFill="1" applyBorder="1" applyAlignment="1" applyProtection="1">
      <alignment horizontal="left" vertical="center"/>
    </xf>
    <xf numFmtId="260" fontId="2" fillId="3" borderId="6" xfId="0" applyNumberFormat="1" applyFont="1" applyFill="1" applyBorder="1" applyAlignment="1" applyProtection="1">
      <alignment horizontal="left" vertical="center"/>
    </xf>
    <xf numFmtId="260" fontId="2" fillId="3" borderId="7" xfId="0" applyNumberFormat="1" applyFont="1" applyFill="1" applyBorder="1" applyAlignment="1" applyProtection="1">
      <alignment horizontal="left" vertical="center"/>
    </xf>
    <xf numFmtId="260" fontId="2" fillId="4" borderId="4" xfId="0" applyNumberFormat="1" applyFont="1" applyFill="1" applyBorder="1" applyAlignment="1" applyProtection="1">
      <alignment horizontal="center" vertical="center"/>
    </xf>
    <xf numFmtId="260" fontId="4" fillId="3" borderId="2" xfId="0" applyNumberFormat="1" applyFont="1" applyFill="1" applyBorder="1" applyAlignment="1" applyProtection="1">
      <alignment horizontal="center" vertical="center"/>
    </xf>
    <xf numFmtId="260" fontId="2" fillId="3" borderId="7" xfId="0" applyNumberFormat="1" applyFont="1" applyFill="1" applyBorder="1" applyAlignment="1" applyProtection="1">
      <alignment horizontal="center" vertical="center"/>
    </xf>
    <xf numFmtId="260" fontId="2" fillId="3" borderId="8" xfId="0" applyNumberFormat="1" applyFont="1" applyFill="1" applyBorder="1" applyAlignment="1" applyProtection="1">
      <alignment horizontal="center" vertical="center"/>
    </xf>
    <xf numFmtId="260" fontId="2" fillId="3" borderId="9" xfId="0" applyNumberFormat="1" applyFont="1" applyFill="1" applyBorder="1" applyAlignment="1" applyProtection="1">
      <alignment horizontal="center" vertical="center"/>
    </xf>
    <xf numFmtId="0" fontId="2" fillId="0" borderId="2" xfId="0" applyNumberFormat="1" applyFont="1" applyFill="1" applyBorder="1" applyAlignment="1" applyProtection="1">
      <alignment vertical="center"/>
    </xf>
    <xf numFmtId="260" fontId="2" fillId="2" borderId="3" xfId="0" applyNumberFormat="1" applyFont="1" applyFill="1" applyBorder="1" applyAlignment="1">
      <alignment horizontal="center" vertical="center"/>
    </xf>
    <xf numFmtId="260" fontId="2" fillId="2" borderId="2" xfId="0" applyNumberFormat="1" applyFont="1" applyFill="1" applyBorder="1" applyAlignment="1">
      <alignment horizontal="center" vertical="center" wrapText="1"/>
    </xf>
    <xf numFmtId="260" fontId="2" fillId="2" borderId="4" xfId="0" applyNumberFormat="1" applyFont="1" applyFill="1" applyBorder="1" applyAlignment="1">
      <alignment horizontal="center" vertical="center"/>
    </xf>
    <xf numFmtId="260" fontId="2" fillId="0" borderId="3" xfId="0" applyNumberFormat="1" applyFont="1" applyBorder="1" applyAlignment="1">
      <alignment horizontal="center" vertical="center" wrapText="1"/>
    </xf>
    <xf numFmtId="260" fontId="2" fillId="0" borderId="3" xfId="0" applyNumberFormat="1" applyFont="1" applyBorder="1" applyAlignment="1">
      <alignment horizontal="center" vertical="center"/>
    </xf>
    <xf numFmtId="260" fontId="2" fillId="0" borderId="4" xfId="0" applyNumberFormat="1" applyFont="1" applyBorder="1" applyAlignment="1">
      <alignment horizontal="center" vertical="center"/>
    </xf>
    <xf numFmtId="260" fontId="2" fillId="2" borderId="5" xfId="0" applyNumberFormat="1" applyFont="1" applyFill="1" applyBorder="1" applyAlignment="1">
      <alignment horizontal="center" vertical="center"/>
    </xf>
    <xf numFmtId="260" fontId="2" fillId="2" borderId="7" xfId="0" applyNumberFormat="1" applyFont="1" applyFill="1" applyBorder="1" applyAlignment="1">
      <alignment horizontal="center" vertical="center"/>
    </xf>
    <xf numFmtId="260" fontId="2" fillId="0" borderId="4" xfId="0" applyNumberFormat="1" applyFont="1" applyBorder="1" applyAlignment="1">
      <alignment horizontal="right" vertical="center"/>
    </xf>
    <xf numFmtId="260" fontId="6" fillId="0" borderId="2" xfId="40" applyNumberFormat="1" applyFont="1" applyBorder="1" applyAlignment="1" applyProtection="1">
      <alignment vertical="center"/>
    </xf>
    <xf numFmtId="260" fontId="6" fillId="0" borderId="2" xfId="0" applyNumberFormat="1" applyFont="1" applyBorder="1" applyAlignment="1">
      <alignment vertical="center"/>
    </xf>
    <xf numFmtId="260" fontId="1" fillId="0" borderId="0" xfId="0" applyNumberFormat="1" applyFont="1" applyFill="1" applyAlignment="1">
      <alignment vertical="center"/>
    </xf>
    <xf numFmtId="260" fontId="2" fillId="0" borderId="0" xfId="0" applyNumberFormat="1" applyFont="1" applyFill="1" applyAlignment="1">
      <alignment horizontal="center" vertical="center"/>
    </xf>
    <xf numFmtId="260" fontId="2" fillId="5" borderId="0" xfId="0" applyNumberFormat="1" applyFont="1" applyFill="1" applyAlignment="1">
      <alignment vertical="center" shrinkToFit="1"/>
    </xf>
    <xf numFmtId="260" fontId="2" fillId="0" borderId="0" xfId="0" applyNumberFormat="1" applyFont="1" applyFill="1" applyAlignment="1">
      <alignment vertical="center" shrinkToFit="1"/>
    </xf>
    <xf numFmtId="260" fontId="2" fillId="0" borderId="0" xfId="0" applyNumberFormat="1" applyFont="1" applyFill="1" applyAlignment="1">
      <alignment vertical="center"/>
    </xf>
    <xf numFmtId="260" fontId="2" fillId="6" borderId="0" xfId="0" applyNumberFormat="1" applyFont="1" applyFill="1" applyAlignment="1">
      <alignment vertical="center"/>
    </xf>
    <xf numFmtId="260" fontId="2" fillId="0" borderId="0" xfId="0" applyNumberFormat="1" applyFont="1" applyFill="1" applyBorder="1" applyAlignment="1">
      <alignment vertical="center"/>
    </xf>
    <xf numFmtId="0" fontId="3" fillId="0" borderId="0" xfId="40" applyFont="1" applyFill="1" applyAlignment="1" applyProtection="1">
      <alignment vertical="center"/>
      <protection hidden="1"/>
    </xf>
    <xf numFmtId="260" fontId="1" fillId="0" borderId="0" xfId="0" applyNumberFormat="1" applyFont="1" applyFill="1" applyAlignment="1">
      <alignment horizontal="center" vertical="center" wrapText="1"/>
    </xf>
    <xf numFmtId="260" fontId="2" fillId="0" borderId="1" xfId="0" applyNumberFormat="1" applyFont="1" applyFill="1" applyBorder="1" applyAlignment="1">
      <alignment horizontal="left" vertical="center"/>
    </xf>
    <xf numFmtId="260" fontId="2" fillId="0" borderId="2" xfId="0" applyNumberFormat="1" applyFont="1" applyFill="1" applyBorder="1" applyAlignment="1">
      <alignment horizontal="center" vertical="center"/>
    </xf>
    <xf numFmtId="260" fontId="2" fillId="0" borderId="2" xfId="0" applyNumberFormat="1" applyFont="1" applyFill="1" applyBorder="1" applyAlignment="1">
      <alignment horizontal="center" vertical="center" wrapText="1"/>
    </xf>
    <xf numFmtId="260" fontId="2" fillId="0" borderId="3" xfId="0" applyNumberFormat="1" applyFont="1" applyFill="1" applyBorder="1" applyAlignment="1">
      <alignment horizontal="center" vertical="center" wrapText="1"/>
    </xf>
    <xf numFmtId="260" fontId="2" fillId="0" borderId="4" xfId="0" applyNumberFormat="1" applyFont="1" applyFill="1" applyBorder="1" applyAlignment="1">
      <alignment horizontal="center" vertical="center" wrapText="1"/>
    </xf>
    <xf numFmtId="299" fontId="2" fillId="5" borderId="2" xfId="0" applyNumberFormat="1" applyFont="1" applyFill="1" applyBorder="1" applyAlignment="1" applyProtection="1">
      <alignment horizontal="center" vertical="center" shrinkToFit="1"/>
    </xf>
    <xf numFmtId="49" fontId="2" fillId="5" borderId="2" xfId="0" applyNumberFormat="1" applyFont="1" applyFill="1" applyBorder="1" applyAlignment="1">
      <alignment horizontal="center" vertical="center" shrinkToFit="1"/>
    </xf>
    <xf numFmtId="260" fontId="2" fillId="5" borderId="2" xfId="0" applyNumberFormat="1" applyFont="1" applyFill="1" applyBorder="1" applyAlignment="1">
      <alignment horizontal="left" vertical="center" shrinkToFit="1"/>
    </xf>
    <xf numFmtId="260" fontId="4" fillId="5" borderId="2" xfId="0" applyNumberFormat="1" applyFont="1" applyFill="1" applyBorder="1" applyAlignment="1">
      <alignment horizontal="left" vertical="center" shrinkToFit="1"/>
    </xf>
    <xf numFmtId="260" fontId="4" fillId="5" borderId="2" xfId="0" applyNumberFormat="1" applyFont="1" applyFill="1" applyBorder="1" applyAlignment="1">
      <alignment horizontal="center" vertical="center" shrinkToFit="1"/>
    </xf>
    <xf numFmtId="260" fontId="2" fillId="5" borderId="2" xfId="0" applyNumberFormat="1" applyFont="1" applyFill="1" applyBorder="1" applyAlignment="1">
      <alignment horizontal="center" vertical="center" shrinkToFit="1"/>
    </xf>
    <xf numFmtId="299" fontId="2" fillId="0" borderId="2" xfId="0" applyNumberFormat="1" applyFont="1" applyFill="1" applyBorder="1" applyAlignment="1" applyProtection="1">
      <alignment horizontal="center" vertical="center" shrinkToFit="1"/>
    </xf>
    <xf numFmtId="49" fontId="2" fillId="0" borderId="2" xfId="0" applyNumberFormat="1" applyFont="1" applyFill="1" applyBorder="1" applyAlignment="1">
      <alignment horizontal="center" vertical="center" shrinkToFit="1"/>
    </xf>
    <xf numFmtId="260" fontId="2" fillId="0" borderId="2" xfId="0" applyNumberFormat="1" applyFont="1" applyFill="1" applyBorder="1" applyAlignment="1">
      <alignment horizontal="left" vertical="center" shrinkToFit="1"/>
    </xf>
    <xf numFmtId="260" fontId="4" fillId="0" borderId="2" xfId="0" applyNumberFormat="1" applyFont="1" applyFill="1" applyBorder="1" applyAlignment="1">
      <alignment horizontal="left" vertical="center" shrinkToFit="1"/>
    </xf>
    <xf numFmtId="260" fontId="4" fillId="0" borderId="2" xfId="0" applyNumberFormat="1" applyFont="1" applyFill="1" applyBorder="1" applyAlignment="1">
      <alignment horizontal="center" vertical="center" shrinkToFit="1"/>
    </xf>
    <xf numFmtId="260" fontId="2" fillId="0" borderId="2" xfId="0" applyNumberFormat="1" applyFont="1" applyFill="1" applyBorder="1" applyAlignment="1">
      <alignment horizontal="center" vertical="center" shrinkToFit="1"/>
    </xf>
    <xf numFmtId="299" fontId="2" fillId="0" borderId="2" xfId="0" applyNumberFormat="1" applyFont="1" applyFill="1" applyBorder="1" applyAlignment="1" applyProtection="1">
      <alignment horizontal="center" vertical="center"/>
    </xf>
    <xf numFmtId="260" fontId="2" fillId="0" borderId="2" xfId="0" applyNumberFormat="1" applyFont="1" applyFill="1" applyBorder="1" applyAlignment="1">
      <alignment horizontal="left" vertical="center"/>
    </xf>
    <xf numFmtId="260" fontId="2" fillId="0" borderId="2" xfId="0" applyNumberFormat="1" applyFont="1" applyFill="1" applyBorder="1" applyAlignment="1">
      <alignment horizontal="right" vertical="center"/>
    </xf>
    <xf numFmtId="260" fontId="2" fillId="0" borderId="2" xfId="0" applyNumberFormat="1" applyFont="1" applyFill="1" applyBorder="1" applyAlignment="1">
      <alignment vertical="center"/>
    </xf>
    <xf numFmtId="260" fontId="2" fillId="0" borderId="5" xfId="0" applyNumberFormat="1" applyFont="1" applyFill="1" applyBorder="1" applyAlignment="1">
      <alignment horizontal="center" vertical="center" wrapText="1"/>
    </xf>
    <xf numFmtId="260" fontId="2" fillId="0" borderId="6" xfId="0" applyNumberFormat="1" applyFont="1" applyFill="1" applyBorder="1" applyAlignment="1">
      <alignment horizontal="center" vertical="center" wrapText="1"/>
    </xf>
    <xf numFmtId="260" fontId="2" fillId="0" borderId="7" xfId="0" applyNumberFormat="1" applyFont="1" applyFill="1" applyBorder="1" applyAlignment="1">
      <alignment horizontal="center" vertical="center" wrapText="1"/>
    </xf>
    <xf numFmtId="300" fontId="2" fillId="5" borderId="2" xfId="0" applyNumberFormat="1" applyFont="1" applyFill="1" applyBorder="1" applyAlignment="1">
      <alignment horizontal="center" vertical="center" shrinkToFit="1"/>
    </xf>
    <xf numFmtId="260" fontId="2" fillId="5" borderId="7" xfId="0" applyNumberFormat="1" applyFont="1" applyFill="1" applyBorder="1" applyAlignment="1">
      <alignment horizontal="center" vertical="center" shrinkToFit="1"/>
    </xf>
    <xf numFmtId="260" fontId="2" fillId="5" borderId="7" xfId="0" applyNumberFormat="1" applyFont="1" applyFill="1" applyBorder="1" applyAlignment="1">
      <alignment horizontal="right" vertical="center" shrinkToFit="1"/>
    </xf>
    <xf numFmtId="260" fontId="2" fillId="0" borderId="7" xfId="0" applyNumberFormat="1" applyFont="1" applyFill="1" applyBorder="1" applyAlignment="1">
      <alignment horizontal="right" vertical="center" shrinkToFit="1"/>
    </xf>
    <xf numFmtId="260" fontId="2" fillId="0" borderId="7" xfId="0" applyNumberFormat="1" applyFont="1" applyFill="1" applyBorder="1" applyAlignment="1">
      <alignment horizontal="right" vertical="center"/>
    </xf>
    <xf numFmtId="260" fontId="1" fillId="6" borderId="0" xfId="0" applyNumberFormat="1" applyFont="1" applyFill="1" applyAlignment="1">
      <alignment horizontal="center" vertical="center" wrapText="1"/>
    </xf>
    <xf numFmtId="260" fontId="2" fillId="6" borderId="0" xfId="0" applyNumberFormat="1" applyFont="1" applyFill="1" applyAlignment="1">
      <alignment horizontal="center" vertical="center"/>
    </xf>
    <xf numFmtId="260" fontId="2" fillId="5" borderId="2" xfId="0" applyNumberFormat="1" applyFont="1" applyFill="1" applyBorder="1" applyAlignment="1">
      <alignment horizontal="center" vertical="center"/>
    </xf>
    <xf numFmtId="260" fontId="2" fillId="6" borderId="2" xfId="0" applyNumberFormat="1" applyFont="1" applyFill="1" applyBorder="1" applyAlignment="1">
      <alignment horizontal="center" vertical="center"/>
    </xf>
    <xf numFmtId="260" fontId="2" fillId="0" borderId="7" xfId="0" applyNumberFormat="1" applyFont="1" applyFill="1" applyBorder="1" applyAlignment="1">
      <alignment horizontal="center" vertical="center"/>
    </xf>
    <xf numFmtId="260" fontId="2" fillId="5" borderId="2" xfId="0" applyNumberFormat="1" applyFont="1" applyFill="1" applyBorder="1" applyAlignment="1">
      <alignment horizontal="right" vertical="center" shrinkToFit="1"/>
    </xf>
    <xf numFmtId="260" fontId="2" fillId="0" borderId="2" xfId="0" applyNumberFormat="1" applyFont="1" applyFill="1" applyBorder="1" applyAlignment="1">
      <alignment horizontal="right" vertical="center" shrinkToFit="1"/>
    </xf>
    <xf numFmtId="260" fontId="2" fillId="6" borderId="2" xfId="0" applyNumberFormat="1" applyFont="1" applyFill="1" applyBorder="1" applyAlignment="1">
      <alignment horizontal="right" vertical="center" shrinkToFit="1"/>
    </xf>
    <xf numFmtId="260" fontId="2" fillId="6" borderId="2" xfId="0" applyNumberFormat="1" applyFont="1" applyFill="1" applyBorder="1" applyAlignment="1">
      <alignment horizontal="right" vertical="center"/>
    </xf>
    <xf numFmtId="260" fontId="2" fillId="6" borderId="2" xfId="0" applyNumberFormat="1" applyFont="1" applyFill="1" applyBorder="1" applyAlignment="1">
      <alignment horizontal="center" vertical="center" wrapText="1"/>
    </xf>
    <xf numFmtId="260" fontId="2" fillId="6" borderId="2" xfId="0" applyNumberFormat="1" applyFont="1" applyFill="1" applyBorder="1" applyAlignment="1">
      <alignment vertical="center"/>
    </xf>
    <xf numFmtId="260" fontId="1" fillId="0" borderId="0" xfId="0" applyNumberFormat="1" applyFont="1" applyFill="1" applyBorder="1" applyAlignment="1">
      <alignment vertical="center" wrapText="1"/>
    </xf>
    <xf numFmtId="260" fontId="2" fillId="0" borderId="0" xfId="0" applyNumberFormat="1" applyFont="1" applyFill="1" applyBorder="1" applyAlignment="1">
      <alignment horizontal="center" vertical="center"/>
    </xf>
    <xf numFmtId="260" fontId="2" fillId="0" borderId="0" xfId="0" applyNumberFormat="1" applyFont="1" applyFill="1" applyBorder="1" applyAlignment="1">
      <alignment horizontal="right" vertical="center"/>
    </xf>
    <xf numFmtId="260" fontId="2" fillId="0" borderId="0" xfId="0" applyNumberFormat="1" applyFont="1" applyFill="1" applyAlignment="1">
      <alignment horizontal="right" vertical="center"/>
    </xf>
    <xf numFmtId="260" fontId="2" fillId="0" borderId="0" xfId="0" applyNumberFormat="1" applyFont="1" applyFill="1" applyBorder="1" applyAlignment="1">
      <alignment horizontal="center" vertical="center" wrapText="1"/>
    </xf>
    <xf numFmtId="260" fontId="2" fillId="0" borderId="2" xfId="0" applyNumberFormat="1" applyFont="1" applyFill="1" applyBorder="1" applyAlignment="1" applyProtection="1">
      <alignment horizontal="center" vertical="center" wrapText="1"/>
    </xf>
    <xf numFmtId="260" fontId="2" fillId="5" borderId="2" xfId="0" applyNumberFormat="1" applyFont="1" applyFill="1" applyBorder="1" applyAlignment="1">
      <alignment vertical="center" shrinkToFit="1"/>
    </xf>
    <xf numFmtId="260" fontId="2" fillId="5" borderId="0" xfId="0" applyNumberFormat="1" applyFont="1" applyFill="1" applyBorder="1" applyAlignment="1">
      <alignment horizontal="left" vertical="center" shrinkToFit="1"/>
    </xf>
    <xf numFmtId="260" fontId="2" fillId="5" borderId="2" xfId="0" applyNumberFormat="1" applyFont="1" applyFill="1" applyBorder="1" applyAlignment="1" applyProtection="1">
      <alignment horizontal="center" vertical="center" shrinkToFit="1"/>
    </xf>
    <xf numFmtId="260" fontId="4" fillId="0" borderId="2" xfId="0" applyNumberFormat="1" applyFont="1" applyFill="1" applyBorder="1" applyAlignment="1">
      <alignment vertical="center" shrinkToFit="1"/>
    </xf>
    <xf numFmtId="260" fontId="2" fillId="0" borderId="0" xfId="0" applyNumberFormat="1" applyFont="1" applyFill="1" applyBorder="1" applyAlignment="1">
      <alignment horizontal="left" vertical="center" shrinkToFit="1"/>
    </xf>
    <xf numFmtId="260" fontId="2" fillId="0" borderId="2" xfId="0" applyNumberFormat="1" applyFont="1" applyFill="1" applyBorder="1" applyAlignment="1" applyProtection="1">
      <alignment horizontal="center" vertical="center" shrinkToFit="1"/>
    </xf>
    <xf numFmtId="260" fontId="2" fillId="0" borderId="0" xfId="0" applyNumberFormat="1" applyFont="1" applyFill="1" applyBorder="1" applyAlignment="1">
      <alignment horizontal="left" vertical="center"/>
    </xf>
    <xf numFmtId="260" fontId="4" fillId="0" borderId="0" xfId="0" applyNumberFormat="1" applyFont="1" applyFill="1" applyBorder="1" applyAlignment="1">
      <alignment vertical="center"/>
    </xf>
    <xf numFmtId="260" fontId="2" fillId="0" borderId="5" xfId="0" applyNumberFormat="1" applyFont="1" applyFill="1" applyBorder="1" applyAlignment="1" applyProtection="1">
      <alignment horizontal="center" vertical="center"/>
    </xf>
    <xf numFmtId="260" fontId="2" fillId="0" borderId="6" xfId="0" applyNumberFormat="1" applyFont="1" applyFill="1" applyBorder="1" applyAlignment="1" applyProtection="1">
      <alignment horizontal="center" vertical="center"/>
    </xf>
    <xf numFmtId="260" fontId="2" fillId="0" borderId="7" xfId="0" applyNumberFormat="1" applyFont="1" applyFill="1" applyBorder="1" applyAlignment="1" applyProtection="1">
      <alignment horizontal="center" vertical="center"/>
    </xf>
    <xf numFmtId="260" fontId="4" fillId="0" borderId="2" xfId="0" applyNumberFormat="1" applyFont="1" applyFill="1" applyBorder="1" applyAlignment="1" applyProtection="1">
      <alignment horizontal="center" vertical="center"/>
    </xf>
    <xf numFmtId="260" fontId="2" fillId="5" borderId="2" xfId="0" applyNumberFormat="1" applyFont="1" applyFill="1" applyBorder="1" applyAlignment="1" applyProtection="1">
      <alignment vertical="center" shrinkToFit="1"/>
    </xf>
    <xf numFmtId="260" fontId="5" fillId="5" borderId="2" xfId="0" applyNumberFormat="1" applyFont="1" applyFill="1" applyBorder="1" applyAlignment="1" applyProtection="1">
      <alignment horizontal="center" vertical="center" shrinkToFit="1"/>
    </xf>
    <xf numFmtId="260" fontId="5" fillId="0" borderId="2" xfId="0" applyNumberFormat="1" applyFont="1" applyFill="1" applyBorder="1" applyAlignment="1" applyProtection="1">
      <alignment horizontal="center" vertical="center" shrinkToFit="1"/>
    </xf>
    <xf numFmtId="260" fontId="2" fillId="0" borderId="2" xfId="0" applyNumberFormat="1" applyFont="1" applyFill="1" applyBorder="1" applyAlignment="1" applyProtection="1">
      <alignment vertical="center" shrinkToFit="1"/>
    </xf>
    <xf numFmtId="260" fontId="2" fillId="0" borderId="3" xfId="0" applyNumberFormat="1" applyFont="1" applyFill="1" applyBorder="1" applyAlignment="1" applyProtection="1">
      <alignment horizontal="center" vertical="center"/>
    </xf>
    <xf numFmtId="260" fontId="2" fillId="0" borderId="4" xfId="0" applyNumberFormat="1" applyFont="1" applyFill="1" applyBorder="1" applyAlignment="1" applyProtection="1">
      <alignment horizontal="center" vertical="center"/>
    </xf>
    <xf numFmtId="260" fontId="2" fillId="0" borderId="0" xfId="0" applyNumberFormat="1" applyFont="1" applyBorder="1" applyAlignment="1">
      <alignment vertical="center"/>
    </xf>
    <xf numFmtId="260" fontId="2" fillId="0" borderId="0" xfId="0" applyNumberFormat="1" applyFont="1" applyBorder="1" applyAlignment="1">
      <alignment horizontal="left" vertical="center"/>
    </xf>
    <xf numFmtId="260" fontId="2" fillId="2" borderId="5" xfId="0" applyNumberFormat="1" applyFont="1" applyFill="1" applyBorder="1" applyAlignment="1">
      <alignment horizontal="center" vertical="center" wrapText="1"/>
    </xf>
    <xf numFmtId="260" fontId="2" fillId="2" borderId="6" xfId="0" applyNumberFormat="1" applyFont="1" applyFill="1" applyBorder="1" applyAlignment="1">
      <alignment horizontal="center" vertical="center" wrapText="1"/>
    </xf>
    <xf numFmtId="260" fontId="2" fillId="2" borderId="7" xfId="0" applyNumberFormat="1" applyFont="1" applyFill="1" applyBorder="1" applyAlignment="1">
      <alignment horizontal="center" vertical="center" wrapText="1"/>
    </xf>
    <xf numFmtId="260" fontId="2" fillId="0" borderId="7" xfId="0" applyNumberFormat="1" applyFont="1" applyBorder="1" applyAlignment="1">
      <alignment horizontal="right" vertical="center"/>
    </xf>
    <xf numFmtId="260" fontId="1" fillId="0" borderId="0" xfId="0" applyNumberFormat="1" applyFont="1" applyBorder="1" applyAlignment="1">
      <alignment vertical="center" wrapText="1"/>
    </xf>
    <xf numFmtId="260" fontId="2" fillId="0" borderId="0" xfId="0" applyNumberFormat="1" applyFont="1" applyBorder="1" applyAlignment="1">
      <alignment horizontal="center" vertical="center"/>
    </xf>
    <xf numFmtId="260" fontId="2" fillId="0" borderId="0" xfId="0" applyNumberFormat="1" applyFont="1" applyBorder="1" applyAlignment="1">
      <alignment horizontal="right" vertical="center"/>
    </xf>
    <xf numFmtId="260" fontId="2" fillId="0" borderId="0" xfId="0" applyNumberFormat="1" applyFont="1" applyBorder="1" applyAlignment="1">
      <alignment horizontal="center" vertical="center" wrapText="1"/>
    </xf>
    <xf numFmtId="260" fontId="4" fillId="0" borderId="0" xfId="0" applyNumberFormat="1" applyFont="1" applyBorder="1" applyAlignment="1">
      <alignment vertical="center"/>
    </xf>
    <xf numFmtId="0" fontId="2" fillId="0" borderId="2" xfId="0" applyNumberFormat="1" applyFont="1" applyFill="1" applyBorder="1" applyAlignment="1" applyProtection="1">
      <alignment horizontal="center" vertical="center"/>
    </xf>
    <xf numFmtId="260" fontId="2" fillId="3" borderId="7" xfId="0" applyNumberFormat="1" applyFont="1" applyFill="1" applyBorder="1" applyAlignment="1" applyProtection="1">
      <alignment vertical="center"/>
    </xf>
    <xf numFmtId="2" fontId="2" fillId="0" borderId="2" xfId="0" applyNumberFormat="1" applyFont="1" applyFill="1" applyBorder="1" applyAlignment="1" applyProtection="1">
      <alignment vertical="center"/>
    </xf>
    <xf numFmtId="0" fontId="3" fillId="0" borderId="0" xfId="40" applyFont="1" applyFill="1" applyAlignment="1" applyProtection="1">
      <alignment horizontal="center" vertical="center"/>
      <protection hidden="1"/>
    </xf>
    <xf numFmtId="260" fontId="2" fillId="0" borderId="0" xfId="0" applyNumberFormat="1" applyFont="1" applyFill="1" applyAlignment="1">
      <alignment horizontal="left" vertical="center"/>
    </xf>
    <xf numFmtId="260" fontId="4" fillId="0" borderId="2" xfId="0" applyNumberFormat="1" applyFont="1" applyFill="1" applyBorder="1" applyAlignment="1">
      <alignment horizontal="left" vertical="center"/>
    </xf>
    <xf numFmtId="260" fontId="4" fillId="0" borderId="2" xfId="0" applyNumberFormat="1" applyFont="1" applyFill="1" applyBorder="1" applyAlignment="1">
      <alignment horizontal="center" vertical="center"/>
    </xf>
    <xf numFmtId="49" fontId="2" fillId="0" borderId="2" xfId="0" applyNumberFormat="1" applyFont="1" applyFill="1" applyBorder="1" applyAlignment="1" applyProtection="1">
      <alignment horizontal="center" vertical="center"/>
    </xf>
    <xf numFmtId="0" fontId="7" fillId="0" borderId="2" xfId="1038" applyFont="1" applyBorder="1" applyAlignment="1">
      <alignment horizontal="center" vertical="center" shrinkToFit="1"/>
    </xf>
    <xf numFmtId="0" fontId="8" fillId="0" borderId="2" xfId="1038" applyFont="1" applyBorder="1" applyAlignment="1">
      <alignment horizontal="left" vertical="center" shrinkToFit="1"/>
    </xf>
    <xf numFmtId="0" fontId="7" fillId="0" borderId="2" xfId="1038" applyFont="1" applyBorder="1" applyAlignment="1">
      <alignment horizontal="left" vertical="center" shrinkToFit="1"/>
    </xf>
    <xf numFmtId="0" fontId="7" fillId="0" borderId="2" xfId="0" applyFont="1" applyFill="1" applyBorder="1" applyAlignment="1">
      <alignment horizontal="left" vertical="center" shrinkToFit="1"/>
    </xf>
    <xf numFmtId="0" fontId="8" fillId="0" borderId="2" xfId="0" applyFont="1" applyFill="1" applyBorder="1" applyAlignment="1">
      <alignment horizontal="center" vertical="center"/>
    </xf>
    <xf numFmtId="0" fontId="2" fillId="0" borderId="2" xfId="0" applyFont="1" applyFill="1" applyBorder="1" applyAlignment="1">
      <alignment horizontal="center" vertical="center"/>
    </xf>
    <xf numFmtId="260" fontId="2" fillId="0" borderId="4" xfId="0" applyNumberFormat="1" applyFont="1" applyFill="1" applyBorder="1" applyAlignment="1">
      <alignment horizontal="center" vertical="center"/>
    </xf>
    <xf numFmtId="260" fontId="4" fillId="0" borderId="4" xfId="0" applyNumberFormat="1" applyFont="1" applyFill="1" applyBorder="1" applyAlignment="1">
      <alignment horizontal="center" vertical="center"/>
    </xf>
    <xf numFmtId="301" fontId="7" fillId="0" borderId="2" xfId="1038" applyNumberFormat="1" applyFont="1" applyBorder="1" applyAlignment="1">
      <alignment horizontal="center" vertical="center"/>
    </xf>
    <xf numFmtId="0" fontId="2" fillId="0" borderId="2" xfId="0" applyFont="1" applyFill="1" applyBorder="1" applyAlignment="1">
      <alignment horizontal="center" vertical="center" shrinkToFit="1"/>
    </xf>
    <xf numFmtId="0" fontId="2" fillId="0" borderId="2" xfId="1090" applyFont="1" applyBorder="1" applyAlignment="1" applyProtection="1">
      <alignment horizontal="center" vertical="center" shrinkToFit="1"/>
      <protection locked="0"/>
    </xf>
    <xf numFmtId="240" fontId="7" fillId="0" borderId="2" xfId="1038" applyNumberFormat="1" applyFont="1" applyBorder="1" applyAlignment="1">
      <alignment horizontal="right" vertical="center"/>
    </xf>
    <xf numFmtId="0" fontId="2" fillId="0" borderId="2" xfId="0" applyNumberFormat="1" applyFont="1" applyFill="1" applyBorder="1" applyAlignment="1">
      <alignment horizontal="center" vertical="center" shrinkToFit="1"/>
    </xf>
    <xf numFmtId="260" fontId="2" fillId="0" borderId="2" xfId="0" applyNumberFormat="1" applyFont="1" applyFill="1" applyBorder="1" applyAlignment="1">
      <alignment vertical="center" shrinkToFit="1"/>
    </xf>
    <xf numFmtId="260" fontId="2" fillId="0" borderId="1" xfId="0" applyNumberFormat="1" applyFont="1" applyFill="1" applyBorder="1" applyAlignment="1">
      <alignment horizontal="right" vertical="center"/>
    </xf>
    <xf numFmtId="0" fontId="5" fillId="0" borderId="0" xfId="0" applyFont="1" applyFill="1" applyAlignment="1">
      <alignment horizontal="center" vertical="center"/>
    </xf>
    <xf numFmtId="0" fontId="5" fillId="0" borderId="10" xfId="0" applyFont="1" applyFill="1" applyBorder="1" applyAlignment="1">
      <alignment horizontal="center" vertical="center"/>
    </xf>
    <xf numFmtId="260" fontId="4" fillId="0" borderId="0" xfId="0" applyNumberFormat="1" applyFont="1" applyFill="1" applyAlignment="1" applyProtection="1">
      <alignment horizontal="center" vertical="center"/>
    </xf>
    <xf numFmtId="0" fontId="9" fillId="0" borderId="0" xfId="0" applyFont="1" applyFill="1" applyAlignment="1">
      <alignment horizontal="center" vertical="center"/>
    </xf>
    <xf numFmtId="43" fontId="2" fillId="0" borderId="7" xfId="30" applyFont="1" applyFill="1" applyBorder="1" applyAlignment="1">
      <alignment horizontal="right" vertical="center" shrinkToFit="1"/>
    </xf>
    <xf numFmtId="258" fontId="2" fillId="0" borderId="7" xfId="30" applyNumberFormat="1" applyFont="1" applyFill="1" applyBorder="1" applyAlignment="1">
      <alignment horizontal="right" vertical="center" shrinkToFit="1"/>
    </xf>
    <xf numFmtId="0" fontId="10" fillId="0" borderId="0" xfId="0" applyFont="1" applyFill="1" applyAlignment="1">
      <alignment horizontal="center" vertical="center"/>
    </xf>
    <xf numFmtId="0" fontId="4" fillId="0" borderId="10" xfId="0" applyFont="1" applyFill="1" applyBorder="1" applyAlignment="1">
      <alignment vertical="center"/>
    </xf>
    <xf numFmtId="260" fontId="4" fillId="0" borderId="2" xfId="0" applyNumberFormat="1" applyFont="1" applyFill="1" applyBorder="1" applyAlignment="1">
      <alignment horizontal="right" vertical="center" shrinkToFit="1"/>
    </xf>
    <xf numFmtId="0" fontId="4" fillId="0" borderId="10" xfId="1090" applyFont="1" applyBorder="1" applyAlignment="1">
      <alignment horizontal="center" vertical="center"/>
    </xf>
    <xf numFmtId="0" fontId="2" fillId="0" borderId="10" xfId="1090" applyFont="1" applyBorder="1" applyAlignment="1">
      <alignment horizontal="center" vertical="center"/>
    </xf>
    <xf numFmtId="0" fontId="4" fillId="0" borderId="10" xfId="1090" applyFont="1" applyBorder="1" applyAlignment="1">
      <alignment horizontal="left" vertical="center"/>
    </xf>
    <xf numFmtId="0" fontId="5" fillId="0" borderId="10" xfId="1090" applyFont="1" applyBorder="1" applyAlignment="1">
      <alignment horizontal="centerContinuous" vertical="center"/>
    </xf>
    <xf numFmtId="0" fontId="9" fillId="0" borderId="11" xfId="1090" applyFont="1" applyBorder="1" applyAlignment="1">
      <alignment horizontal="center" vertical="center"/>
    </xf>
    <xf numFmtId="0" fontId="9" fillId="0" borderId="12" xfId="1090" applyFont="1" applyBorder="1" applyAlignment="1">
      <alignment horizontal="center" vertical="center"/>
    </xf>
    <xf numFmtId="43" fontId="2" fillId="0" borderId="10" xfId="1659" applyFont="1" applyFill="1" applyBorder="1" applyAlignment="1" applyProtection="1">
      <alignment horizontal="center" vertical="center"/>
    </xf>
    <xf numFmtId="0" fontId="5" fillId="0" borderId="10" xfId="1090" applyFont="1" applyBorder="1" applyAlignment="1">
      <alignment horizontal="center" vertical="center"/>
    </xf>
    <xf numFmtId="0" fontId="9" fillId="0" borderId="10" xfId="1090" applyFont="1" applyBorder="1" applyAlignment="1">
      <alignment horizontal="center" vertical="center"/>
    </xf>
    <xf numFmtId="49" fontId="11" fillId="0" borderId="10" xfId="1090" applyNumberFormat="1" applyFont="1" applyBorder="1" applyAlignment="1">
      <alignment horizontal="center" vertical="center"/>
    </xf>
    <xf numFmtId="43" fontId="5" fillId="0" borderId="10" xfId="1659" applyFont="1" applyFill="1" applyBorder="1" applyAlignment="1" applyProtection="1">
      <alignment horizontal="center" vertical="center"/>
    </xf>
    <xf numFmtId="43" fontId="5" fillId="0" borderId="10" xfId="1090" applyNumberFormat="1" applyFont="1" applyBorder="1" applyAlignment="1">
      <alignment horizontal="center" vertical="center"/>
    </xf>
    <xf numFmtId="49" fontId="5" fillId="0" borderId="10" xfId="1090" applyNumberFormat="1" applyFont="1" applyBorder="1" applyAlignment="1">
      <alignment horizontal="center" vertical="center"/>
    </xf>
    <xf numFmtId="43" fontId="2" fillId="0" borderId="10" xfId="30" applyFont="1" applyFill="1" applyBorder="1" applyAlignment="1">
      <alignment horizontal="center" vertical="center" shrinkToFit="1"/>
    </xf>
    <xf numFmtId="49" fontId="2" fillId="0" borderId="10" xfId="1090" applyNumberFormat="1" applyFont="1" applyBorder="1" applyAlignment="1">
      <alignment horizontal="center" vertical="center"/>
    </xf>
    <xf numFmtId="43" fontId="10" fillId="0" borderId="10" xfId="1090" applyNumberFormat="1" applyFont="1" applyBorder="1" applyAlignment="1">
      <alignment horizontal="center" vertical="center"/>
    </xf>
    <xf numFmtId="0" fontId="2" fillId="0" borderId="0" xfId="0" applyFont="1" applyFill="1" applyAlignment="1">
      <alignment vertical="center"/>
    </xf>
    <xf numFmtId="0" fontId="10" fillId="0" borderId="0" xfId="0" applyFont="1" applyFill="1" applyAlignment="1">
      <alignment vertical="center"/>
    </xf>
    <xf numFmtId="43" fontId="2" fillId="0" borderId="10" xfId="0" applyNumberFormat="1" applyFont="1" applyFill="1" applyBorder="1" applyAlignment="1" applyProtection="1">
      <alignment horizontal="left" vertical="center"/>
    </xf>
    <xf numFmtId="43" fontId="2" fillId="0" borderId="10" xfId="1659" applyFont="1" applyFill="1" applyBorder="1" applyAlignment="1" applyProtection="1">
      <alignment horizontal="left" vertical="center"/>
    </xf>
    <xf numFmtId="49" fontId="5" fillId="0" borderId="10" xfId="1659" applyNumberFormat="1" applyFont="1" applyFill="1" applyBorder="1" applyAlignment="1" applyProtection="1">
      <alignment horizontal="center" vertical="center"/>
    </xf>
    <xf numFmtId="43" fontId="4" fillId="0" borderId="10" xfId="1659" applyFont="1" applyFill="1" applyBorder="1" applyAlignment="1" applyProtection="1">
      <alignment horizontal="center" vertical="center"/>
    </xf>
    <xf numFmtId="49" fontId="2" fillId="0" borderId="10" xfId="1090" applyNumberFormat="1" applyFont="1" applyBorder="1" applyAlignment="1">
      <alignment horizontal="left" vertical="center"/>
    </xf>
    <xf numFmtId="49" fontId="4" fillId="0" borderId="10" xfId="1090" applyNumberFormat="1" applyFont="1" applyBorder="1" applyAlignment="1">
      <alignment horizontal="left" vertical="center"/>
    </xf>
    <xf numFmtId="0" fontId="5" fillId="0" borderId="10" xfId="1090" applyFont="1" applyBorder="1" applyAlignment="1" applyProtection="1">
      <alignment horizontal="center" vertical="center"/>
      <protection locked="0"/>
    </xf>
    <xf numFmtId="302" fontId="5" fillId="0" borderId="13" xfId="1617" applyNumberFormat="1" applyFont="1" applyBorder="1" applyAlignment="1">
      <alignment horizontal="center" vertical="center" wrapText="1"/>
    </xf>
    <xf numFmtId="0" fontId="2" fillId="0" borderId="10" xfId="1090" applyFont="1" applyBorder="1" applyAlignment="1" applyProtection="1">
      <alignment horizontal="center" vertical="center"/>
      <protection locked="0"/>
    </xf>
    <xf numFmtId="43" fontId="5" fillId="0" borderId="13" xfId="1659" applyFont="1" applyFill="1" applyBorder="1" applyAlignment="1" applyProtection="1">
      <alignment horizontal="center" vertical="center"/>
      <protection locked="0"/>
    </xf>
    <xf numFmtId="0" fontId="5" fillId="0" borderId="10" xfId="1090" applyFont="1" applyBorder="1" applyAlignment="1">
      <alignment horizontal="center" vertical="center" wrapText="1"/>
    </xf>
    <xf numFmtId="302" fontId="5" fillId="0" borderId="10" xfId="1617" applyNumberFormat="1" applyFont="1" applyBorder="1" applyAlignment="1">
      <alignment horizontal="center" vertical="center" wrapText="1"/>
    </xf>
    <xf numFmtId="302" fontId="5" fillId="0" borderId="14" xfId="1617" applyNumberFormat="1" applyFont="1" applyBorder="1" applyAlignment="1">
      <alignment horizontal="center" vertical="center" wrapText="1"/>
    </xf>
    <xf numFmtId="302" fontId="2" fillId="0" borderId="10" xfId="1617" applyNumberFormat="1" applyFont="1" applyBorder="1" applyAlignment="1">
      <alignment horizontal="center" vertical="center" wrapText="1"/>
    </xf>
    <xf numFmtId="43" fontId="5" fillId="0" borderId="14" xfId="1659" applyFont="1" applyFill="1" applyBorder="1" applyAlignment="1" applyProtection="1">
      <alignment horizontal="center" vertical="center"/>
      <protection locked="0"/>
    </xf>
    <xf numFmtId="49" fontId="5" fillId="0" borderId="10" xfId="1090" applyNumberFormat="1" applyFont="1" applyBorder="1" applyAlignment="1">
      <alignment horizontal="center" vertical="center" wrapText="1"/>
    </xf>
    <xf numFmtId="43" fontId="10" fillId="0" borderId="10" xfId="1659" applyFont="1" applyFill="1" applyBorder="1" applyAlignment="1" applyProtection="1">
      <alignment horizontal="center" vertical="center"/>
      <protection locked="0"/>
    </xf>
    <xf numFmtId="0" fontId="4" fillId="0" borderId="10" xfId="0" applyFont="1" applyFill="1" applyBorder="1" applyAlignment="1" applyProtection="1">
      <alignment vertical="center"/>
      <protection locked="0"/>
    </xf>
    <xf numFmtId="0" fontId="12" fillId="0" borderId="10" xfId="0" applyFont="1" applyFill="1" applyBorder="1" applyAlignment="1" applyProtection="1">
      <alignment vertical="center"/>
      <protection locked="0"/>
    </xf>
    <xf numFmtId="0" fontId="13" fillId="0" borderId="10" xfId="1181" applyFont="1" applyBorder="1" applyAlignment="1">
      <alignment horizontal="center" vertical="center"/>
    </xf>
    <xf numFmtId="260" fontId="2" fillId="0" borderId="10" xfId="0" applyNumberFormat="1" applyFont="1" applyBorder="1" applyAlignment="1">
      <alignment horizontal="center" vertical="center"/>
    </xf>
    <xf numFmtId="301" fontId="2" fillId="0" borderId="2" xfId="0" applyNumberFormat="1" applyFont="1" applyFill="1" applyBorder="1" applyAlignment="1">
      <alignment horizontal="center" vertical="center"/>
    </xf>
    <xf numFmtId="0" fontId="2" fillId="0" borderId="0" xfId="0" applyNumberFormat="1" applyFont="1" applyFill="1" applyAlignment="1">
      <alignment horizontal="center" vertical="center" shrinkToFit="1"/>
    </xf>
    <xf numFmtId="0" fontId="7" fillId="0" borderId="2" xfId="0" applyFont="1" applyFill="1" applyBorder="1" applyAlignment="1">
      <alignment horizontal="center" vertical="center" shrinkToFit="1"/>
    </xf>
    <xf numFmtId="49" fontId="7" fillId="0" borderId="2" xfId="0" applyNumberFormat="1" applyFont="1" applyFill="1" applyBorder="1" applyAlignment="1">
      <alignment horizontal="left" vertical="center" shrinkToFit="1"/>
    </xf>
    <xf numFmtId="49" fontId="8" fillId="0" borderId="2" xfId="0" applyNumberFormat="1" applyFont="1" applyFill="1" applyBorder="1" applyAlignment="1">
      <alignment horizontal="left" vertical="center" shrinkToFit="1"/>
    </xf>
    <xf numFmtId="301" fontId="14" fillId="0" borderId="2" xfId="0" applyNumberFormat="1" applyFont="1" applyFill="1" applyBorder="1" applyAlignment="1">
      <alignment horizontal="center" vertical="center"/>
    </xf>
    <xf numFmtId="240" fontId="7" fillId="0" borderId="2" xfId="0" applyNumberFormat="1" applyFont="1" applyFill="1" applyBorder="1" applyAlignment="1">
      <alignment horizontal="right" vertical="center"/>
    </xf>
    <xf numFmtId="303" fontId="2" fillId="0" borderId="2" xfId="0" applyNumberFormat="1" applyFont="1" applyFill="1" applyBorder="1" applyAlignment="1">
      <alignment horizontal="right" vertical="center" shrinkToFit="1"/>
    </xf>
    <xf numFmtId="299" fontId="2" fillId="0" borderId="2" xfId="0" applyNumberFormat="1" applyFont="1" applyFill="1" applyBorder="1" applyAlignment="1">
      <alignment horizontal="right" vertical="center" shrinkToFit="1"/>
    </xf>
    <xf numFmtId="43" fontId="2" fillId="0" borderId="0" xfId="30" applyFont="1" applyAlignment="1">
      <alignment vertical="center"/>
    </xf>
    <xf numFmtId="43" fontId="2" fillId="0" borderId="0" xfId="30" applyFont="1" applyFill="1" applyAlignment="1">
      <alignment vertical="center"/>
    </xf>
    <xf numFmtId="260" fontId="4" fillId="3" borderId="3" xfId="0" applyNumberFormat="1" applyFont="1" applyFill="1" applyBorder="1" applyAlignment="1" applyProtection="1">
      <alignment horizontal="center" vertical="center"/>
    </xf>
    <xf numFmtId="260" fontId="2" fillId="3" borderId="4" xfId="0" applyNumberFormat="1" applyFont="1" applyFill="1" applyBorder="1" applyAlignment="1" applyProtection="1">
      <alignment horizontal="center" vertical="center"/>
    </xf>
    <xf numFmtId="43" fontId="2" fillId="0" borderId="2" xfId="30" applyFont="1" applyFill="1" applyBorder="1" applyAlignment="1" applyProtection="1">
      <alignment vertical="center"/>
    </xf>
    <xf numFmtId="0" fontId="3" fillId="0" borderId="0" xfId="1310" applyFont="1" applyAlignment="1" applyProtection="1">
      <alignment vertical="center"/>
      <protection hidden="1"/>
    </xf>
    <xf numFmtId="0" fontId="2" fillId="0" borderId="3" xfId="0" applyNumberFormat="1" applyFont="1" applyBorder="1" applyAlignment="1">
      <alignment horizontal="center" vertical="center"/>
    </xf>
    <xf numFmtId="0" fontId="2" fillId="0" borderId="3" xfId="0" applyNumberFormat="1" applyFont="1" applyFill="1" applyBorder="1" applyAlignment="1">
      <alignment horizontal="center" vertical="center"/>
    </xf>
    <xf numFmtId="49" fontId="2" fillId="0" borderId="3" xfId="0" applyNumberFormat="1" applyFont="1" applyBorder="1" applyAlignment="1">
      <alignment horizontal="center" vertical="center"/>
    </xf>
    <xf numFmtId="49" fontId="2" fillId="0" borderId="3" xfId="0" applyNumberFormat="1" applyFont="1" applyFill="1" applyBorder="1" applyAlignment="1">
      <alignment horizontal="center" vertical="center"/>
    </xf>
    <xf numFmtId="49" fontId="2" fillId="0" borderId="15" xfId="0" applyNumberFormat="1" applyFont="1" applyBorder="1" applyAlignment="1">
      <alignment horizontal="center" vertical="center" wrapText="1"/>
    </xf>
    <xf numFmtId="304" fontId="2" fillId="0" borderId="3" xfId="0" applyNumberFormat="1" applyFont="1" applyBorder="1" applyAlignment="1">
      <alignment horizontal="center" vertical="center"/>
    </xf>
    <xf numFmtId="0" fontId="15" fillId="0" borderId="2" xfId="0" applyNumberFormat="1" applyFont="1" applyFill="1" applyBorder="1" applyAlignment="1" applyProtection="1">
      <alignment horizontal="center" vertical="center" wrapText="1"/>
    </xf>
    <xf numFmtId="305" fontId="15" fillId="0" borderId="2" xfId="0" applyNumberFormat="1" applyFont="1" applyFill="1" applyBorder="1" applyAlignment="1">
      <alignment horizontal="center" vertical="center" wrapText="1"/>
    </xf>
    <xf numFmtId="49" fontId="15" fillId="0" borderId="2" xfId="0" applyNumberFormat="1" applyFont="1" applyFill="1" applyBorder="1" applyAlignment="1">
      <alignment horizontal="left" vertical="center" wrapText="1"/>
    </xf>
    <xf numFmtId="49" fontId="15" fillId="0" borderId="2" xfId="0" applyNumberFormat="1" applyFont="1" applyFill="1" applyBorder="1" applyAlignment="1">
      <alignment horizontal="left" vertical="center" shrinkToFit="1"/>
    </xf>
    <xf numFmtId="49" fontId="13" fillId="0" borderId="2" xfId="0" applyNumberFormat="1"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49" fontId="15" fillId="0" borderId="2" xfId="0" applyNumberFormat="1" applyFont="1" applyFill="1" applyBorder="1" applyAlignment="1">
      <alignment horizontal="center" vertical="center" wrapText="1"/>
    </xf>
    <xf numFmtId="43" fontId="15" fillId="0" borderId="2" xfId="30" applyFont="1" applyFill="1" applyBorder="1" applyAlignment="1">
      <alignment horizontal="center" vertical="center" wrapText="1"/>
    </xf>
    <xf numFmtId="304" fontId="15" fillId="0" borderId="2" xfId="0" applyNumberFormat="1" applyFont="1" applyFill="1" applyBorder="1" applyAlignment="1">
      <alignment horizontal="center" vertical="center" wrapText="1"/>
    </xf>
    <xf numFmtId="260" fontId="10" fillId="0" borderId="16" xfId="0" applyNumberFormat="1" applyFont="1" applyBorder="1" applyAlignment="1">
      <alignment horizontal="center" vertical="center"/>
    </xf>
    <xf numFmtId="260" fontId="10" fillId="0" borderId="1" xfId="0" applyNumberFormat="1" applyFont="1" applyBorder="1" applyAlignment="1">
      <alignment horizontal="center" vertical="center"/>
    </xf>
    <xf numFmtId="260" fontId="10" fillId="0" borderId="9" xfId="0" applyNumberFormat="1" applyFont="1" applyBorder="1" applyAlignment="1">
      <alignment horizontal="center" vertical="center"/>
    </xf>
    <xf numFmtId="260" fontId="10" fillId="0" borderId="4" xfId="0" applyNumberFormat="1" applyFont="1" applyFill="1" applyBorder="1" applyAlignment="1">
      <alignment horizontal="center" vertical="center"/>
    </xf>
    <xf numFmtId="260" fontId="10" fillId="0" borderId="4" xfId="0" applyNumberFormat="1" applyFont="1" applyBorder="1" applyAlignment="1">
      <alignment vertical="center"/>
    </xf>
    <xf numFmtId="260" fontId="10" fillId="0" borderId="4" xfId="0" applyNumberFormat="1" applyFont="1" applyBorder="1" applyAlignment="1">
      <alignment horizontal="right" vertical="center"/>
    </xf>
    <xf numFmtId="260" fontId="4" fillId="0" borderId="3" xfId="0" applyNumberFormat="1" applyFont="1" applyFill="1" applyBorder="1" applyAlignment="1">
      <alignment horizontal="center" vertical="center" wrapText="1"/>
    </xf>
    <xf numFmtId="49" fontId="4" fillId="0" borderId="15" xfId="0" applyNumberFormat="1" applyFont="1" applyFill="1" applyBorder="1" applyAlignment="1">
      <alignment horizontal="center" vertical="center" wrapText="1"/>
    </xf>
    <xf numFmtId="263" fontId="2" fillId="0" borderId="3" xfId="0" applyNumberFormat="1" applyFont="1" applyBorder="1" applyAlignment="1">
      <alignment horizontal="center" vertical="center" shrinkToFit="1"/>
    </xf>
    <xf numFmtId="304" fontId="2" fillId="0" borderId="15" xfId="0" applyNumberFormat="1" applyFont="1" applyFill="1" applyBorder="1" applyAlignment="1">
      <alignment horizontal="center" vertical="center" wrapText="1"/>
    </xf>
    <xf numFmtId="260" fontId="2" fillId="0" borderId="8" xfId="0" applyNumberFormat="1" applyFont="1" applyBorder="1" applyAlignment="1">
      <alignment horizontal="center" vertical="center"/>
    </xf>
    <xf numFmtId="306" fontId="2" fillId="0" borderId="3" xfId="0" applyNumberFormat="1" applyFont="1" applyBorder="1" applyAlignment="1">
      <alignment horizontal="center" vertical="center" shrinkToFit="1"/>
    </xf>
    <xf numFmtId="306" fontId="2" fillId="0" borderId="15" xfId="0" applyNumberFormat="1" applyFont="1" applyFill="1" applyBorder="1" applyAlignment="1">
      <alignment horizontal="center" vertical="center" shrinkToFit="1"/>
    </xf>
    <xf numFmtId="10" fontId="2" fillId="0" borderId="3" xfId="0" applyNumberFormat="1" applyFont="1" applyBorder="1" applyAlignment="1">
      <alignment horizontal="center" vertical="center" shrinkToFit="1"/>
    </xf>
    <xf numFmtId="14" fontId="15" fillId="0" borderId="2" xfId="0" applyNumberFormat="1" applyFont="1" applyFill="1" applyBorder="1" applyAlignment="1">
      <alignment horizontal="center" vertical="center" wrapText="1"/>
    </xf>
    <xf numFmtId="260" fontId="15" fillId="0" borderId="2" xfId="0" applyNumberFormat="1" applyFont="1" applyFill="1" applyBorder="1" applyAlignment="1">
      <alignment horizontal="right" vertical="center" wrapText="1"/>
    </xf>
    <xf numFmtId="306" fontId="15" fillId="0" borderId="2" xfId="0" applyNumberFormat="1" applyFont="1" applyFill="1" applyBorder="1" applyAlignment="1">
      <alignment horizontal="right" vertical="center" wrapText="1"/>
    </xf>
    <xf numFmtId="10" fontId="15" fillId="0" borderId="2" xfId="0" applyNumberFormat="1" applyFont="1" applyFill="1" applyBorder="1" applyAlignment="1">
      <alignment horizontal="right" vertical="center" wrapText="1"/>
    </xf>
    <xf numFmtId="263" fontId="15" fillId="0" borderId="2" xfId="0" applyNumberFormat="1" applyFont="1" applyFill="1" applyBorder="1" applyAlignment="1">
      <alignment horizontal="center" vertical="center" wrapText="1"/>
    </xf>
    <xf numFmtId="260" fontId="10" fillId="0" borderId="4" xfId="0" applyNumberFormat="1" applyFont="1" applyBorder="1" applyAlignment="1">
      <alignment horizontal="center" vertical="center" wrapText="1"/>
    </xf>
    <xf numFmtId="260" fontId="2" fillId="0" borderId="1" xfId="0" applyNumberFormat="1" applyFont="1" applyBorder="1" applyAlignment="1">
      <alignment horizontal="right" vertical="center"/>
    </xf>
    <xf numFmtId="260" fontId="10" fillId="0" borderId="2" xfId="0" applyNumberFormat="1" applyFont="1" applyBorder="1" applyAlignment="1">
      <alignment horizontal="right" vertical="center"/>
    </xf>
    <xf numFmtId="260" fontId="10" fillId="0" borderId="4" xfId="0" applyNumberFormat="1" applyFont="1" applyBorder="1" applyAlignment="1">
      <alignment horizontal="left" vertical="center"/>
    </xf>
    <xf numFmtId="260" fontId="16" fillId="0" borderId="0" xfId="0" applyNumberFormat="1" applyFont="1" applyAlignment="1">
      <alignment vertical="center"/>
    </xf>
    <xf numFmtId="260" fontId="16" fillId="7" borderId="0" xfId="0" applyNumberFormat="1" applyFont="1" applyFill="1" applyAlignment="1">
      <alignment vertical="center"/>
    </xf>
    <xf numFmtId="49" fontId="2" fillId="0" borderId="0" xfId="0" applyNumberFormat="1" applyFont="1" applyAlignment="1">
      <alignment vertical="center"/>
    </xf>
    <xf numFmtId="260" fontId="10" fillId="0" borderId="0" xfId="0" applyNumberFormat="1" applyFont="1" applyBorder="1" applyAlignment="1">
      <alignment vertical="center"/>
    </xf>
    <xf numFmtId="260" fontId="10" fillId="0" borderId="0" xfId="0" applyNumberFormat="1" applyFont="1" applyAlignment="1">
      <alignment horizontal="center" vertical="center"/>
    </xf>
    <xf numFmtId="49" fontId="2" fillId="0" borderId="0" xfId="0" applyNumberFormat="1" applyFont="1" applyAlignment="1">
      <alignment horizontal="center" vertical="center"/>
    </xf>
    <xf numFmtId="260" fontId="10" fillId="0" borderId="2" xfId="0" applyNumberFormat="1" applyFont="1" applyBorder="1" applyAlignment="1">
      <alignment horizontal="center" vertical="center"/>
    </xf>
    <xf numFmtId="49" fontId="10" fillId="0" borderId="2" xfId="0" applyNumberFormat="1" applyFont="1" applyFill="1" applyBorder="1" applyAlignment="1">
      <alignment horizontal="center" vertical="center"/>
    </xf>
    <xf numFmtId="260" fontId="10" fillId="0" borderId="3" xfId="0" applyNumberFormat="1" applyFont="1" applyFill="1" applyBorder="1" applyAlignment="1">
      <alignment horizontal="center" vertical="center" wrapText="1"/>
    </xf>
    <xf numFmtId="260" fontId="10" fillId="0" borderId="2" xfId="0" applyNumberFormat="1" applyFont="1" applyFill="1" applyBorder="1" applyAlignment="1">
      <alignment horizontal="center" vertical="center"/>
    </xf>
    <xf numFmtId="260" fontId="10" fillId="0" borderId="3" xfId="0" applyNumberFormat="1" applyFont="1" applyFill="1" applyBorder="1" applyAlignment="1">
      <alignment horizontal="center" vertical="center"/>
    </xf>
    <xf numFmtId="0" fontId="10" fillId="0" borderId="3" xfId="0" applyNumberFormat="1" applyFont="1" applyBorder="1" applyAlignment="1">
      <alignment horizontal="center" vertical="center"/>
    </xf>
    <xf numFmtId="49" fontId="10" fillId="0" borderId="3" xfId="0" applyNumberFormat="1" applyFont="1" applyFill="1" applyBorder="1" applyAlignment="1">
      <alignment horizontal="center" vertical="center"/>
    </xf>
    <xf numFmtId="0" fontId="10" fillId="0" borderId="4" xfId="0" applyNumberFormat="1" applyFont="1" applyFill="1" applyBorder="1" applyAlignment="1">
      <alignment horizontal="center" vertical="center" wrapText="1"/>
    </xf>
    <xf numFmtId="304" fontId="10" fillId="0" borderId="3" xfId="0" applyNumberFormat="1" applyFont="1" applyFill="1" applyBorder="1" applyAlignment="1">
      <alignment horizontal="center" vertical="center"/>
    </xf>
    <xf numFmtId="0" fontId="10" fillId="0" borderId="15" xfId="0" applyNumberFormat="1" applyFont="1" applyFill="1" applyBorder="1" applyAlignment="1">
      <alignment horizontal="center" vertical="center"/>
    </xf>
    <xf numFmtId="49" fontId="10" fillId="0" borderId="4" xfId="0" applyNumberFormat="1" applyFont="1" applyFill="1" applyBorder="1" applyAlignment="1">
      <alignment horizontal="center" vertical="center" wrapText="1"/>
    </xf>
    <xf numFmtId="0" fontId="15" fillId="0" borderId="2" xfId="0" applyNumberFormat="1" applyFont="1" applyFill="1" applyBorder="1" applyAlignment="1">
      <alignment horizontal="left" vertical="center" wrapText="1"/>
    </xf>
    <xf numFmtId="0" fontId="17" fillId="0" borderId="2" xfId="0" applyNumberFormat="1" applyFont="1" applyFill="1" applyBorder="1" applyAlignment="1">
      <alignment horizontal="center" vertical="center" wrapText="1" shrinkToFit="1"/>
    </xf>
    <xf numFmtId="0" fontId="15" fillId="7" borderId="2" xfId="0" applyNumberFormat="1" applyFont="1" applyFill="1" applyBorder="1" applyAlignment="1" applyProtection="1">
      <alignment horizontal="center" vertical="center" wrapText="1"/>
    </xf>
    <xf numFmtId="49" fontId="15" fillId="7" borderId="2" xfId="0" applyNumberFormat="1" applyFont="1" applyFill="1" applyBorder="1" applyAlignment="1">
      <alignment horizontal="center" vertical="center" wrapText="1"/>
    </xf>
    <xf numFmtId="0" fontId="15" fillId="7" borderId="2" xfId="0" applyNumberFormat="1" applyFont="1" applyFill="1" applyBorder="1" applyAlignment="1">
      <alignment horizontal="center" vertical="center" wrapText="1"/>
    </xf>
    <xf numFmtId="43" fontId="15" fillId="7" borderId="2" xfId="30" applyFont="1" applyFill="1" applyBorder="1" applyAlignment="1">
      <alignment horizontal="right" vertical="center" wrapText="1"/>
    </xf>
    <xf numFmtId="49" fontId="13" fillId="7" borderId="2" xfId="0" applyNumberFormat="1" applyFont="1" applyFill="1" applyBorder="1" applyAlignment="1">
      <alignment horizontal="center" vertical="center" wrapText="1"/>
    </xf>
    <xf numFmtId="0" fontId="15" fillId="7" borderId="2" xfId="0" applyNumberFormat="1" applyFont="1" applyFill="1" applyBorder="1" applyAlignment="1">
      <alignment horizontal="left" vertical="center" wrapText="1"/>
    </xf>
    <xf numFmtId="43" fontId="15" fillId="7" borderId="2" xfId="30" applyFont="1" applyFill="1" applyBorder="1" applyAlignment="1">
      <alignment horizontal="center" vertical="center" wrapText="1"/>
    </xf>
    <xf numFmtId="0" fontId="15" fillId="7" borderId="2" xfId="0" applyNumberFormat="1" applyFont="1" applyFill="1" applyBorder="1" applyAlignment="1">
      <alignment horizontal="left" vertical="center" shrinkToFit="1"/>
    </xf>
    <xf numFmtId="0" fontId="15" fillId="0" borderId="2" xfId="0" applyNumberFormat="1" applyFont="1" applyFill="1" applyBorder="1" applyAlignment="1">
      <alignment horizontal="center" vertical="center" shrinkToFit="1"/>
    </xf>
    <xf numFmtId="260" fontId="10" fillId="0" borderId="2" xfId="0" applyNumberFormat="1" applyFont="1" applyFill="1" applyBorder="1" applyAlignment="1">
      <alignment horizontal="left" vertical="center" shrinkToFit="1"/>
    </xf>
    <xf numFmtId="49" fontId="10" fillId="0" borderId="15" xfId="0" applyNumberFormat="1" applyFont="1" applyFill="1" applyBorder="1" applyAlignment="1">
      <alignment horizontal="center" vertical="center" wrapText="1"/>
    </xf>
    <xf numFmtId="304" fontId="10" fillId="0" borderId="15" xfId="0" applyNumberFormat="1" applyFont="1" applyFill="1" applyBorder="1" applyAlignment="1">
      <alignment horizontal="center" vertical="center" wrapText="1"/>
    </xf>
    <xf numFmtId="49" fontId="4" fillId="5" borderId="2" xfId="1619" applyNumberFormat="1" applyFont="1" applyFill="1" applyBorder="1" applyAlignment="1">
      <alignment horizontal="center" vertical="center" wrapText="1" shrinkToFit="1"/>
    </xf>
    <xf numFmtId="260" fontId="4" fillId="0" borderId="2" xfId="0" applyNumberFormat="1" applyFont="1" applyFill="1" applyBorder="1" applyAlignment="1">
      <alignment horizontal="center" vertical="center" wrapText="1" shrinkToFit="1"/>
    </xf>
    <xf numFmtId="260" fontId="10" fillId="0" borderId="2" xfId="0" applyNumberFormat="1" applyFont="1" applyFill="1" applyBorder="1" applyAlignment="1">
      <alignment horizontal="left" vertical="center" wrapText="1" shrinkToFit="1"/>
    </xf>
    <xf numFmtId="301" fontId="4" fillId="0" borderId="2" xfId="0" applyNumberFormat="1" applyFont="1" applyFill="1" applyBorder="1" applyAlignment="1">
      <alignment horizontal="center" vertical="center"/>
    </xf>
    <xf numFmtId="49" fontId="10" fillId="5" borderId="2" xfId="1619" applyNumberFormat="1" applyFont="1" applyFill="1" applyBorder="1" applyAlignment="1">
      <alignment horizontal="center" vertical="center" wrapText="1" shrinkToFit="1"/>
    </xf>
    <xf numFmtId="260" fontId="10" fillId="0" borderId="2" xfId="0" applyNumberFormat="1" applyFont="1" applyFill="1" applyBorder="1" applyAlignment="1">
      <alignment horizontal="center" vertical="center" wrapText="1" shrinkToFit="1"/>
    </xf>
    <xf numFmtId="301" fontId="10" fillId="0" borderId="2" xfId="0" applyNumberFormat="1" applyFont="1" applyFill="1" applyBorder="1" applyAlignment="1">
      <alignment horizontal="center" vertical="center"/>
    </xf>
    <xf numFmtId="260" fontId="10" fillId="0" borderId="2" xfId="0" applyNumberFormat="1" applyFont="1" applyBorder="1" applyAlignment="1">
      <alignment horizontal="center" vertical="center" wrapText="1"/>
    </xf>
    <xf numFmtId="260" fontId="4" fillId="0" borderId="5" xfId="0" applyNumberFormat="1" applyFont="1" applyBorder="1" applyAlignment="1">
      <alignment horizontal="center" vertical="center" wrapText="1"/>
    </xf>
    <xf numFmtId="263" fontId="10" fillId="0" borderId="3" xfId="0" applyNumberFormat="1" applyFont="1" applyBorder="1" applyAlignment="1">
      <alignment horizontal="center" vertical="center" shrinkToFit="1"/>
    </xf>
    <xf numFmtId="306" fontId="10" fillId="0" borderId="3" xfId="0" applyNumberFormat="1" applyFont="1" applyBorder="1" applyAlignment="1">
      <alignment horizontal="center" vertical="center" shrinkToFit="1"/>
    </xf>
    <xf numFmtId="306" fontId="4" fillId="0" borderId="8" xfId="0" applyNumberFormat="1" applyFont="1" applyBorder="1" applyAlignment="1">
      <alignment horizontal="center" vertical="center" shrinkToFit="1"/>
    </xf>
    <xf numFmtId="306" fontId="4" fillId="0" borderId="3" xfId="0" applyNumberFormat="1" applyFont="1" applyBorder="1" applyAlignment="1">
      <alignment horizontal="center" vertical="center" shrinkToFit="1"/>
    </xf>
    <xf numFmtId="306" fontId="10" fillId="0" borderId="15" xfId="0" applyNumberFormat="1" applyFont="1" applyFill="1" applyBorder="1" applyAlignment="1">
      <alignment horizontal="center" vertical="center" shrinkToFit="1"/>
    </xf>
    <xf numFmtId="260" fontId="10" fillId="0" borderId="2" xfId="0" applyNumberFormat="1" applyFont="1" applyFill="1" applyBorder="1" applyAlignment="1">
      <alignment horizontal="right" vertical="center"/>
    </xf>
    <xf numFmtId="301" fontId="10" fillId="0" borderId="2" xfId="0" applyNumberFormat="1" applyFont="1" applyFill="1" applyBorder="1" applyAlignment="1" applyProtection="1">
      <alignment horizontal="center" vertical="center" wrapText="1"/>
    </xf>
    <xf numFmtId="303" fontId="15" fillId="0" borderId="2" xfId="0" applyNumberFormat="1" applyFont="1" applyFill="1" applyBorder="1" applyAlignment="1">
      <alignment horizontal="center" vertical="center" wrapText="1"/>
    </xf>
    <xf numFmtId="43" fontId="10" fillId="0" borderId="2" xfId="30" applyFont="1" applyFill="1" applyBorder="1" applyAlignment="1">
      <alignment horizontal="right" vertical="center"/>
    </xf>
    <xf numFmtId="306" fontId="15" fillId="7" borderId="2" xfId="0" applyNumberFormat="1" applyFont="1" applyFill="1" applyBorder="1" applyAlignment="1">
      <alignment horizontal="right" vertical="center" wrapText="1"/>
    </xf>
    <xf numFmtId="240" fontId="10" fillId="0" borderId="2" xfId="0" applyNumberFormat="1" applyFont="1" applyFill="1" applyBorder="1" applyAlignment="1">
      <alignment horizontal="right" vertical="center"/>
    </xf>
    <xf numFmtId="43" fontId="15" fillId="0" borderId="2" xfId="30" applyFont="1" applyFill="1" applyBorder="1" applyAlignment="1">
      <alignment horizontal="right" vertical="center" wrapText="1"/>
    </xf>
    <xf numFmtId="260" fontId="10" fillId="0" borderId="4" xfId="0" applyNumberFormat="1" applyFont="1" applyBorder="1" applyAlignment="1">
      <alignment horizontal="center" vertical="center"/>
    </xf>
    <xf numFmtId="260" fontId="10" fillId="0" borderId="9" xfId="0" applyNumberFormat="1" applyFont="1" applyBorder="1" applyAlignment="1">
      <alignment horizontal="right" vertical="center"/>
    </xf>
    <xf numFmtId="260" fontId="10" fillId="0" borderId="4" xfId="0" applyNumberFormat="1" applyFont="1" applyBorder="1" applyAlignment="1">
      <alignment horizontal="right" vertical="center" wrapText="1"/>
    </xf>
    <xf numFmtId="260" fontId="18" fillId="0" borderId="0" xfId="0" applyNumberFormat="1" applyFont="1" applyAlignment="1">
      <alignment vertical="center"/>
    </xf>
    <xf numFmtId="260" fontId="10" fillId="0" borderId="0" xfId="0" applyNumberFormat="1" applyFont="1" applyAlignment="1">
      <alignment vertical="center"/>
    </xf>
    <xf numFmtId="260" fontId="4" fillId="0" borderId="0" xfId="0" applyNumberFormat="1" applyFont="1" applyAlignment="1">
      <alignment horizontal="right" vertical="center"/>
    </xf>
    <xf numFmtId="260" fontId="4" fillId="0" borderId="6" xfId="0" applyNumberFormat="1" applyFont="1" applyBorder="1" applyAlignment="1">
      <alignment horizontal="center" vertical="center" wrapText="1"/>
    </xf>
    <xf numFmtId="260" fontId="4" fillId="0" borderId="7" xfId="0" applyNumberFormat="1" applyFont="1" applyBorder="1" applyAlignment="1">
      <alignment horizontal="center" vertical="center" wrapText="1"/>
    </xf>
    <xf numFmtId="260" fontId="10" fillId="0" borderId="3" xfId="0" applyNumberFormat="1" applyFont="1" applyBorder="1" applyAlignment="1">
      <alignment horizontal="center" vertical="center" wrapText="1"/>
    </xf>
    <xf numFmtId="10" fontId="10" fillId="0" borderId="3" xfId="0" applyNumberFormat="1" applyFont="1" applyBorder="1" applyAlignment="1">
      <alignment horizontal="center" vertical="center" shrinkToFit="1"/>
    </xf>
    <xf numFmtId="306" fontId="10" fillId="0" borderId="15" xfId="0" applyNumberFormat="1" applyFont="1" applyBorder="1" applyAlignment="1">
      <alignment horizontal="center" vertical="center" shrinkToFit="1"/>
    </xf>
    <xf numFmtId="49" fontId="10" fillId="0" borderId="3" xfId="0" applyNumberFormat="1" applyFont="1" applyBorder="1" applyAlignment="1">
      <alignment horizontal="center" vertical="center"/>
    </xf>
    <xf numFmtId="260" fontId="10" fillId="0" borderId="0" xfId="0" applyNumberFormat="1" applyFont="1" applyFill="1" applyAlignment="1" applyProtection="1">
      <alignment horizontal="center" vertical="center"/>
    </xf>
    <xf numFmtId="10" fontId="15" fillId="7" borderId="2" xfId="0" applyNumberFormat="1" applyFont="1" applyFill="1" applyBorder="1" applyAlignment="1">
      <alignment horizontal="right" vertical="center" wrapText="1"/>
    </xf>
    <xf numFmtId="49" fontId="13" fillId="7" borderId="2" xfId="0" applyNumberFormat="1" applyFont="1" applyFill="1" applyBorder="1" applyAlignment="1">
      <alignment horizontal="left" vertical="center" wrapText="1"/>
    </xf>
    <xf numFmtId="260" fontId="10" fillId="7" borderId="0" xfId="0" applyNumberFormat="1" applyFont="1" applyFill="1" applyAlignment="1">
      <alignment horizontal="center" vertical="center"/>
    </xf>
    <xf numFmtId="49" fontId="15" fillId="7" borderId="2" xfId="0" applyNumberFormat="1" applyFont="1" applyFill="1" applyBorder="1" applyAlignment="1">
      <alignment horizontal="left" vertical="center" wrapText="1"/>
    </xf>
    <xf numFmtId="260" fontId="10" fillId="7" borderId="2" xfId="0" applyNumberFormat="1" applyFont="1" applyFill="1" applyBorder="1" applyAlignment="1">
      <alignment vertical="center"/>
    </xf>
    <xf numFmtId="260" fontId="10" fillId="7" borderId="2" xfId="0" applyNumberFormat="1" applyFont="1" applyFill="1" applyBorder="1" applyAlignment="1">
      <alignment vertical="center" shrinkToFit="1"/>
    </xf>
    <xf numFmtId="260" fontId="10" fillId="0" borderId="0" xfId="0" applyNumberFormat="1" applyFont="1" applyFill="1" applyAlignment="1">
      <alignment horizontal="center" vertical="center"/>
    </xf>
    <xf numFmtId="260" fontId="10" fillId="0" borderId="2" xfId="0" applyNumberFormat="1" applyFont="1" applyBorder="1" applyAlignment="1">
      <alignment horizontal="left" vertical="center"/>
    </xf>
    <xf numFmtId="260" fontId="15" fillId="0" borderId="7" xfId="0" applyNumberFormat="1" applyFont="1" applyBorder="1" applyAlignment="1">
      <alignment vertical="center"/>
    </xf>
    <xf numFmtId="260" fontId="10" fillId="0" borderId="7" xfId="0" applyNumberFormat="1" applyFont="1" applyBorder="1" applyAlignment="1">
      <alignment horizontal="right" vertical="center"/>
    </xf>
    <xf numFmtId="260" fontId="15" fillId="0" borderId="7" xfId="40" applyNumberFormat="1" applyFont="1" applyBorder="1" applyAlignment="1" applyProtection="1">
      <alignment vertical="center"/>
    </xf>
    <xf numFmtId="260" fontId="19" fillId="0" borderId="7" xfId="0" applyNumberFormat="1" applyFont="1" applyBorder="1" applyAlignment="1" applyProtection="1">
      <alignment vertical="center"/>
    </xf>
    <xf numFmtId="260" fontId="15" fillId="0" borderId="5" xfId="40" applyNumberFormat="1" applyFont="1" applyBorder="1" applyAlignment="1" applyProtection="1">
      <alignment horizontal="center" vertical="center"/>
    </xf>
    <xf numFmtId="260" fontId="15" fillId="0" borderId="7" xfId="40" applyNumberFormat="1" applyFont="1" applyBorder="1" applyAlignment="1" applyProtection="1">
      <alignment horizontal="center" vertical="center"/>
    </xf>
    <xf numFmtId="260" fontId="10" fillId="0" borderId="5" xfId="0" applyNumberFormat="1" applyFont="1" applyBorder="1" applyAlignment="1">
      <alignment horizontal="center" vertical="center"/>
    </xf>
    <xf numFmtId="260" fontId="10" fillId="0" borderId="7" xfId="0" applyNumberFormat="1" applyFont="1" applyBorder="1" applyAlignment="1">
      <alignment horizontal="center" vertical="center"/>
    </xf>
    <xf numFmtId="260" fontId="15" fillId="0" borderId="5" xfId="0" applyNumberFormat="1" applyFont="1" applyBorder="1" applyAlignment="1">
      <alignment horizontal="center" vertical="center"/>
    </xf>
    <xf numFmtId="260" fontId="15" fillId="0" borderId="7" xfId="0" applyNumberFormat="1" applyFont="1" applyBorder="1" applyAlignment="1">
      <alignment horizontal="center" vertical="center"/>
    </xf>
    <xf numFmtId="260" fontId="4" fillId="0" borderId="2" xfId="0" applyNumberFormat="1" applyFont="1" applyBorder="1" applyAlignment="1">
      <alignment horizontal="center" vertical="center"/>
    </xf>
    <xf numFmtId="260" fontId="20" fillId="0" borderId="0" xfId="0" applyNumberFormat="1" applyFont="1" applyAlignment="1">
      <alignment vertical="center"/>
    </xf>
    <xf numFmtId="260" fontId="4" fillId="0" borderId="2" xfId="0" applyNumberFormat="1" applyFont="1" applyBorder="1" applyAlignment="1">
      <alignment vertical="center"/>
    </xf>
    <xf numFmtId="260" fontId="2" fillId="0" borderId="2" xfId="41" applyNumberFormat="1" applyFont="1" applyBorder="1" applyAlignment="1">
      <alignment vertical="center"/>
    </xf>
    <xf numFmtId="0" fontId="21" fillId="0" borderId="0" xfId="40" applyFont="1" applyAlignment="1" applyProtection="1">
      <alignment vertical="center"/>
      <protection hidden="1"/>
    </xf>
    <xf numFmtId="260" fontId="18" fillId="0" borderId="0" xfId="0" applyNumberFormat="1" applyFont="1" applyAlignment="1">
      <alignment horizontal="center" vertical="center" wrapText="1"/>
    </xf>
    <xf numFmtId="260" fontId="10" fillId="0" borderId="0" xfId="0" applyNumberFormat="1" applyFont="1" applyAlignment="1">
      <alignment horizontal="right" vertical="center"/>
    </xf>
    <xf numFmtId="260" fontId="10" fillId="0" borderId="0" xfId="0" applyNumberFormat="1" applyFont="1" applyBorder="1" applyAlignment="1">
      <alignment horizontal="right" vertical="center"/>
    </xf>
    <xf numFmtId="260" fontId="15" fillId="2" borderId="2" xfId="0" applyNumberFormat="1" applyFont="1" applyFill="1" applyBorder="1" applyAlignment="1">
      <alignment horizontal="center" vertical="center"/>
    </xf>
    <xf numFmtId="260" fontId="15" fillId="0" borderId="7" xfId="40" applyNumberFormat="1" applyFont="1" applyBorder="1" applyAlignment="1" applyProtection="1">
      <alignment horizontal="left" vertical="center" indent="1"/>
    </xf>
    <xf numFmtId="260" fontId="15" fillId="0" borderId="7" xfId="40" applyNumberFormat="1" applyFont="1" applyBorder="1" applyAlignment="1" applyProtection="1">
      <alignment horizontal="left" vertical="center" indent="2"/>
    </xf>
    <xf numFmtId="49" fontId="10" fillId="0" borderId="2" xfId="0" applyNumberFormat="1" applyFont="1" applyBorder="1" applyAlignment="1">
      <alignment horizontal="center" vertical="center"/>
    </xf>
    <xf numFmtId="260" fontId="15" fillId="0" borderId="7" xfId="40" applyNumberFormat="1" applyFont="1" applyBorder="1" applyAlignment="1" applyProtection="1">
      <alignment horizontal="left" vertical="center" indent="5"/>
    </xf>
    <xf numFmtId="260" fontId="15" fillId="0" borderId="7" xfId="40" applyNumberFormat="1" applyFont="1" applyBorder="1" applyAlignment="1" applyProtection="1">
      <alignment horizontal="left" vertical="center" indent="3"/>
    </xf>
    <xf numFmtId="260" fontId="10" fillId="0" borderId="7" xfId="0" applyNumberFormat="1" applyFont="1" applyBorder="1" applyAlignment="1">
      <alignment vertical="center"/>
    </xf>
    <xf numFmtId="260" fontId="1" fillId="0" borderId="0" xfId="1585" applyNumberFormat="1" applyFont="1" applyAlignment="1">
      <alignment vertical="center"/>
    </xf>
    <xf numFmtId="260" fontId="2" fillId="0" borderId="0" xfId="1585" applyNumberFormat="1" applyFont="1" applyAlignment="1">
      <alignment horizontal="center" vertical="center"/>
    </xf>
    <xf numFmtId="260" fontId="2" fillId="0" borderId="0" xfId="1585" applyNumberFormat="1" applyFont="1" applyAlignment="1">
      <alignment vertical="center"/>
    </xf>
    <xf numFmtId="260" fontId="2" fillId="0" borderId="0" xfId="1585" applyNumberFormat="1" applyFont="1" applyFill="1" applyAlignment="1">
      <alignment vertical="center"/>
    </xf>
    <xf numFmtId="260" fontId="2" fillId="0" borderId="0" xfId="1585" applyNumberFormat="1" applyFont="1" applyFill="1" applyAlignment="1" applyProtection="1">
      <alignment vertical="center"/>
    </xf>
    <xf numFmtId="260" fontId="1" fillId="0" borderId="0" xfId="1585" applyNumberFormat="1" applyFont="1" applyAlignment="1">
      <alignment horizontal="center" vertical="center" wrapText="1"/>
    </xf>
    <xf numFmtId="260" fontId="1" fillId="0" borderId="0" xfId="1585" applyNumberFormat="1" applyFont="1" applyAlignment="1">
      <alignment horizontal="center" vertical="center"/>
    </xf>
    <xf numFmtId="260" fontId="2" fillId="0" borderId="2" xfId="1585" applyNumberFormat="1" applyFont="1" applyBorder="1" applyAlignment="1">
      <alignment horizontal="center" vertical="center"/>
    </xf>
    <xf numFmtId="260" fontId="2" fillId="8" borderId="3" xfId="1585" applyNumberFormat="1" applyFont="1" applyFill="1" applyBorder="1" applyAlignment="1">
      <alignment horizontal="center" vertical="center"/>
    </xf>
    <xf numFmtId="260" fontId="2" fillId="8" borderId="3" xfId="1585" applyNumberFormat="1" applyFont="1" applyFill="1" applyBorder="1" applyAlignment="1">
      <alignment horizontal="center" vertical="center" wrapText="1"/>
    </xf>
    <xf numFmtId="260" fontId="2" fillId="8" borderId="2" xfId="1585" applyNumberFormat="1" applyFont="1" applyFill="1" applyBorder="1" applyAlignment="1">
      <alignment horizontal="center" vertical="center"/>
    </xf>
    <xf numFmtId="260" fontId="2" fillId="8" borderId="4" xfId="1585" applyNumberFormat="1" applyFont="1" applyFill="1" applyBorder="1" applyAlignment="1">
      <alignment horizontal="center" vertical="center"/>
    </xf>
    <xf numFmtId="260" fontId="2" fillId="8" borderId="4" xfId="1585" applyNumberFormat="1" applyFont="1" applyFill="1" applyBorder="1" applyAlignment="1">
      <alignment horizontal="center" vertical="center" wrapText="1"/>
    </xf>
    <xf numFmtId="299" fontId="2" fillId="0" borderId="2" xfId="1585" applyNumberFormat="1" applyFont="1" applyBorder="1" applyAlignment="1" applyProtection="1">
      <alignment horizontal="center" vertical="center"/>
    </xf>
    <xf numFmtId="260" fontId="2" fillId="0" borderId="2" xfId="1585" applyNumberFormat="1" applyFont="1" applyBorder="1" applyAlignment="1">
      <alignment horizontal="left" vertical="center"/>
    </xf>
    <xf numFmtId="260" fontId="2" fillId="0" borderId="2" xfId="1585" applyNumberFormat="1" applyFont="1" applyFill="1" applyBorder="1" applyAlignment="1">
      <alignment horizontal="left" vertical="center"/>
    </xf>
    <xf numFmtId="260" fontId="2" fillId="0" borderId="5" xfId="1585" applyNumberFormat="1" applyFont="1" applyBorder="1" applyAlignment="1">
      <alignment horizontal="center" vertical="center"/>
    </xf>
    <xf numFmtId="260" fontId="2" fillId="0" borderId="7" xfId="1585" applyNumberFormat="1" applyFont="1" applyBorder="1" applyAlignment="1">
      <alignment horizontal="center" vertical="center"/>
    </xf>
    <xf numFmtId="260" fontId="2" fillId="0" borderId="7" xfId="1585" applyNumberFormat="1" applyFont="1" applyFill="1" applyBorder="1" applyAlignment="1">
      <alignment horizontal="center" vertical="center"/>
    </xf>
    <xf numFmtId="260" fontId="2" fillId="0" borderId="2" xfId="1585" applyNumberFormat="1" applyFont="1" applyBorder="1" applyAlignment="1">
      <alignment horizontal="right" vertical="center"/>
    </xf>
    <xf numFmtId="260" fontId="2" fillId="0" borderId="0" xfId="1585" applyNumberFormat="1" applyFont="1" applyAlignment="1">
      <alignment horizontal="right" vertical="center"/>
    </xf>
    <xf numFmtId="260" fontId="2" fillId="0" borderId="2" xfId="1585" applyNumberFormat="1" applyFont="1" applyBorder="1" applyAlignment="1">
      <alignment vertical="center"/>
    </xf>
    <xf numFmtId="260" fontId="1" fillId="0" borderId="0" xfId="1585" applyNumberFormat="1" applyFont="1" applyFill="1" applyAlignment="1" applyProtection="1">
      <alignment vertical="center"/>
    </xf>
    <xf numFmtId="260" fontId="2" fillId="3" borderId="2" xfId="1585" applyNumberFormat="1" applyFont="1" applyFill="1" applyBorder="1" applyAlignment="1" applyProtection="1">
      <alignment horizontal="center" vertical="center"/>
    </xf>
    <xf numFmtId="260" fontId="2" fillId="3" borderId="2" xfId="1585" applyNumberFormat="1" applyFont="1" applyFill="1" applyBorder="1" applyAlignment="1" applyProtection="1">
      <alignment horizontal="center" vertical="center" wrapText="1"/>
    </xf>
    <xf numFmtId="260" fontId="2" fillId="0" borderId="2" xfId="1585" applyNumberFormat="1" applyFont="1" applyFill="1" applyBorder="1" applyAlignment="1" applyProtection="1">
      <alignment horizontal="center" vertical="center"/>
    </xf>
    <xf numFmtId="260" fontId="4" fillId="0" borderId="0" xfId="1585" applyNumberFormat="1" applyFont="1" applyAlignment="1">
      <alignment vertical="center"/>
    </xf>
    <xf numFmtId="260" fontId="2" fillId="9" borderId="5" xfId="1585" applyNumberFormat="1" applyFont="1" applyFill="1" applyBorder="1" applyAlignment="1" applyProtection="1">
      <alignment horizontal="center" vertical="center"/>
    </xf>
    <xf numFmtId="260" fontId="2" fillId="9" borderId="6" xfId="1585" applyNumberFormat="1" applyFont="1" applyFill="1" applyBorder="1" applyAlignment="1" applyProtection="1">
      <alignment horizontal="center" vertical="center"/>
    </xf>
    <xf numFmtId="260" fontId="2" fillId="9" borderId="7" xfId="1585" applyNumberFormat="1" applyFont="1" applyFill="1" applyBorder="1" applyAlignment="1" applyProtection="1">
      <alignment horizontal="center" vertical="center"/>
    </xf>
    <xf numFmtId="260" fontId="2" fillId="9" borderId="2" xfId="1585" applyNumberFormat="1" applyFont="1" applyFill="1" applyBorder="1" applyAlignment="1" applyProtection="1">
      <alignment horizontal="center" vertical="center"/>
    </xf>
    <xf numFmtId="260" fontId="4" fillId="9" borderId="2" xfId="1585" applyNumberFormat="1" applyFont="1" applyFill="1" applyBorder="1" applyAlignment="1" applyProtection="1">
      <alignment horizontal="center" vertical="center"/>
    </xf>
    <xf numFmtId="260" fontId="2" fillId="0" borderId="2" xfId="1585" applyNumberFormat="1" applyFont="1" applyFill="1" applyBorder="1" applyAlignment="1" applyProtection="1">
      <alignment vertical="center"/>
    </xf>
    <xf numFmtId="260" fontId="5" fillId="0" borderId="2" xfId="1585" applyNumberFormat="1" applyFont="1" applyFill="1" applyBorder="1" applyAlignment="1" applyProtection="1">
      <alignment horizontal="center" vertical="center"/>
    </xf>
    <xf numFmtId="260" fontId="2" fillId="3" borderId="5" xfId="1585" applyNumberFormat="1" applyFont="1" applyFill="1" applyBorder="1" applyAlignment="1" applyProtection="1">
      <alignment horizontal="center" vertical="center"/>
    </xf>
    <xf numFmtId="260" fontId="2" fillId="3" borderId="6" xfId="1585" applyNumberFormat="1" applyFont="1" applyFill="1" applyBorder="1" applyAlignment="1" applyProtection="1">
      <alignment horizontal="center" vertical="center"/>
    </xf>
    <xf numFmtId="260" fontId="2" fillId="9" borderId="3" xfId="1585" applyNumberFormat="1" applyFont="1" applyFill="1" applyBorder="1" applyAlignment="1" applyProtection="1">
      <alignment horizontal="center" vertical="center"/>
    </xf>
    <xf numFmtId="260" fontId="2" fillId="9" borderId="4" xfId="1585" applyNumberFormat="1" applyFont="1" applyFill="1" applyBorder="1" applyAlignment="1" applyProtection="1">
      <alignment horizontal="center" vertical="center"/>
    </xf>
    <xf numFmtId="260" fontId="2" fillId="3" borderId="5" xfId="1585" applyNumberFormat="1" applyFont="1" applyFill="1" applyBorder="1" applyAlignment="1" applyProtection="1">
      <alignment horizontal="left" vertical="center"/>
    </xf>
    <xf numFmtId="260" fontId="2" fillId="3" borderId="6" xfId="1585" applyNumberFormat="1" applyFont="1" applyFill="1" applyBorder="1" applyAlignment="1" applyProtection="1">
      <alignment horizontal="left" vertical="center"/>
    </xf>
    <xf numFmtId="260" fontId="4" fillId="3" borderId="2" xfId="1585" applyNumberFormat="1" applyFont="1" applyFill="1" applyBorder="1" applyAlignment="1" applyProtection="1">
      <alignment horizontal="center" vertical="center"/>
    </xf>
    <xf numFmtId="260" fontId="2" fillId="3" borderId="7" xfId="1585" applyNumberFormat="1" applyFont="1" applyFill="1" applyBorder="1" applyAlignment="1" applyProtection="1">
      <alignment horizontal="left" vertical="center"/>
    </xf>
    <xf numFmtId="260" fontId="2" fillId="3" borderId="7" xfId="1585" applyNumberFormat="1" applyFont="1" applyFill="1" applyBorder="1" applyAlignment="1" applyProtection="1">
      <alignment horizontal="center" vertical="center"/>
    </xf>
    <xf numFmtId="260" fontId="2" fillId="3" borderId="7" xfId="1585" applyNumberFormat="1" applyFont="1" applyFill="1" applyBorder="1" applyAlignment="1" applyProtection="1">
      <alignment vertical="center"/>
    </xf>
    <xf numFmtId="0" fontId="2" fillId="0" borderId="2" xfId="1585" applyNumberFormat="1" applyFont="1" applyFill="1" applyBorder="1" applyAlignment="1" applyProtection="1">
      <alignment vertical="center"/>
    </xf>
    <xf numFmtId="260" fontId="2" fillId="0" borderId="3" xfId="1585" applyNumberFormat="1" applyFont="1" applyBorder="1" applyAlignment="1">
      <alignment horizontal="center" vertical="center" wrapText="1"/>
    </xf>
    <xf numFmtId="260" fontId="2" fillId="0" borderId="4" xfId="1585" applyNumberFormat="1" applyFont="1" applyBorder="1" applyAlignment="1">
      <alignment horizontal="center" vertical="center" wrapText="1"/>
    </xf>
    <xf numFmtId="260" fontId="4" fillId="3" borderId="2" xfId="1585" applyNumberFormat="1" applyFont="1" applyFill="1" applyBorder="1" applyAlignment="1" applyProtection="1">
      <alignment horizontal="center" vertical="center" wrapText="1"/>
    </xf>
    <xf numFmtId="260" fontId="2" fillId="3" borderId="3" xfId="1585" applyNumberFormat="1" applyFont="1" applyFill="1" applyBorder="1" applyAlignment="1" applyProtection="1">
      <alignment horizontal="center" vertical="center"/>
    </xf>
    <xf numFmtId="260" fontId="2" fillId="3" borderId="4" xfId="1585" applyNumberFormat="1" applyFont="1" applyFill="1" applyBorder="1" applyAlignment="1" applyProtection="1">
      <alignment horizontal="center" vertical="center"/>
    </xf>
    <xf numFmtId="260" fontId="2" fillId="0" borderId="0" xfId="1585" applyNumberFormat="1" applyFont="1" applyFill="1" applyBorder="1" applyAlignment="1" applyProtection="1">
      <alignment vertical="center"/>
    </xf>
    <xf numFmtId="260" fontId="4" fillId="3" borderId="2" xfId="1585" applyNumberFormat="1" applyFont="1" applyFill="1" applyBorder="1" applyAlignment="1" applyProtection="1">
      <alignment horizontal="left" vertical="center"/>
    </xf>
    <xf numFmtId="260" fontId="4" fillId="3" borderId="8" xfId="1585" applyNumberFormat="1" applyFont="1" applyFill="1" applyBorder="1" applyAlignment="1" applyProtection="1">
      <alignment horizontal="center" vertical="center"/>
    </xf>
    <xf numFmtId="260" fontId="2" fillId="3" borderId="2" xfId="1585" applyNumberFormat="1" applyFont="1" applyFill="1" applyBorder="1" applyAlignment="1" applyProtection="1">
      <alignment vertical="center"/>
    </xf>
    <xf numFmtId="260" fontId="2" fillId="3" borderId="9" xfId="1585" applyNumberFormat="1" applyFont="1" applyFill="1" applyBorder="1" applyAlignment="1" applyProtection="1">
      <alignment horizontal="center" vertical="center"/>
    </xf>
    <xf numFmtId="260" fontId="2" fillId="3" borderId="3" xfId="1585" applyNumberFormat="1" applyFont="1" applyFill="1" applyBorder="1" applyAlignment="1" applyProtection="1">
      <alignment vertical="center"/>
    </xf>
    <xf numFmtId="260" fontId="2" fillId="3" borderId="4" xfId="1585" applyNumberFormat="1" applyFont="1" applyFill="1" applyBorder="1" applyAlignment="1" applyProtection="1">
      <alignment vertical="center"/>
    </xf>
    <xf numFmtId="260" fontId="4" fillId="3" borderId="5" xfId="1585" applyNumberFormat="1" applyFont="1" applyFill="1" applyBorder="1" applyAlignment="1" applyProtection="1">
      <alignment horizontal="left" vertical="center"/>
    </xf>
    <xf numFmtId="260" fontId="2" fillId="3" borderId="8" xfId="1585" applyNumberFormat="1" applyFont="1" applyFill="1" applyBorder="1" applyAlignment="1" applyProtection="1">
      <alignment horizontal="center" vertical="center"/>
    </xf>
    <xf numFmtId="260" fontId="2" fillId="0" borderId="0" xfId="339" applyNumberFormat="1" applyFont="1" applyAlignment="1">
      <alignment vertical="center"/>
    </xf>
    <xf numFmtId="260" fontId="2" fillId="0" borderId="3" xfId="1585" applyNumberFormat="1" applyFont="1" applyBorder="1" applyAlignment="1">
      <alignment horizontal="center" vertical="center"/>
    </xf>
    <xf numFmtId="260" fontId="2" fillId="0" borderId="4" xfId="1585" applyNumberFormat="1" applyFont="1" applyBorder="1" applyAlignment="1">
      <alignment horizontal="center" vertical="center"/>
    </xf>
    <xf numFmtId="260" fontId="4" fillId="0" borderId="4" xfId="1585" applyNumberFormat="1" applyFont="1" applyFill="1" applyBorder="1" applyAlignment="1">
      <alignment horizontal="center" vertical="center" wrapText="1"/>
    </xf>
    <xf numFmtId="260" fontId="2" fillId="0" borderId="4" xfId="1585" applyNumberFormat="1" applyFont="1" applyFill="1" applyBorder="1" applyAlignment="1">
      <alignment horizontal="center" vertical="center" wrapText="1"/>
    </xf>
    <xf numFmtId="299" fontId="2" fillId="0" borderId="4" xfId="1585" applyNumberFormat="1" applyFont="1" applyFill="1" applyBorder="1" applyAlignment="1">
      <alignment horizontal="right" vertical="center" wrapText="1" indent="1"/>
    </xf>
    <xf numFmtId="260" fontId="2" fillId="0" borderId="4" xfId="1585" applyNumberFormat="1" applyFont="1" applyFill="1" applyBorder="1" applyAlignment="1">
      <alignment horizontal="right" vertical="center" wrapText="1" indent="1"/>
    </xf>
    <xf numFmtId="260" fontId="2" fillId="0" borderId="2" xfId="1585" applyNumberFormat="1" applyFont="1" applyFill="1" applyBorder="1" applyAlignment="1">
      <alignment horizontal="left" vertical="center" shrinkToFit="1"/>
    </xf>
    <xf numFmtId="260" fontId="2" fillId="0" borderId="2" xfId="1585" applyNumberFormat="1" applyFont="1" applyFill="1" applyBorder="1" applyAlignment="1">
      <alignment vertical="center"/>
    </xf>
    <xf numFmtId="260" fontId="4" fillId="0" borderId="2" xfId="1585" applyNumberFormat="1" applyFont="1" applyFill="1" applyBorder="1" applyAlignment="1">
      <alignment horizontal="center" vertical="center"/>
    </xf>
    <xf numFmtId="299" fontId="2" fillId="0" borderId="2" xfId="1585" applyNumberFormat="1" applyFont="1" applyFill="1" applyBorder="1" applyAlignment="1">
      <alignment horizontal="right" vertical="center" indent="1"/>
    </xf>
    <xf numFmtId="260" fontId="2" fillId="0" borderId="2" xfId="1585" applyNumberFormat="1" applyFont="1" applyFill="1" applyBorder="1" applyAlignment="1">
      <alignment horizontal="right" vertical="center" indent="1"/>
    </xf>
    <xf numFmtId="260" fontId="2" fillId="0" borderId="2" xfId="339" applyNumberFormat="1" applyFont="1" applyBorder="1" applyAlignment="1">
      <alignment horizontal="center" vertical="center" wrapText="1"/>
    </xf>
    <xf numFmtId="260" fontId="2" fillId="0" borderId="2" xfId="1585" applyNumberFormat="1" applyFont="1" applyFill="1" applyBorder="1" applyAlignment="1">
      <alignment horizontal="right" vertical="center"/>
    </xf>
    <xf numFmtId="260" fontId="4" fillId="0" borderId="2" xfId="1585" applyNumberFormat="1" applyFont="1" applyFill="1" applyBorder="1" applyAlignment="1">
      <alignment vertical="center"/>
    </xf>
    <xf numFmtId="260" fontId="2" fillId="0" borderId="2" xfId="1585" applyNumberFormat="1" applyFont="1" applyBorder="1" applyAlignment="1">
      <alignment horizontal="center" vertical="center" wrapText="1"/>
    </xf>
    <xf numFmtId="260" fontId="2" fillId="0" borderId="17" xfId="1585" applyNumberFormat="1" applyFont="1" applyFill="1" applyBorder="1" applyAlignment="1" applyProtection="1">
      <alignment horizontal="center" vertical="center"/>
    </xf>
    <xf numFmtId="260" fontId="2" fillId="0" borderId="17" xfId="1585" applyNumberFormat="1" applyFont="1" applyBorder="1" applyAlignment="1">
      <alignment vertical="center"/>
    </xf>
    <xf numFmtId="260" fontId="5" fillId="0" borderId="17" xfId="1585" applyNumberFormat="1" applyFont="1" applyFill="1" applyBorder="1" applyAlignment="1" applyProtection="1">
      <alignment horizontal="center" vertical="center"/>
    </xf>
    <xf numFmtId="260" fontId="2" fillId="0" borderId="17" xfId="1585" applyNumberFormat="1" applyFont="1" applyFill="1" applyBorder="1" applyAlignment="1" applyProtection="1">
      <alignment vertical="center"/>
    </xf>
    <xf numFmtId="43" fontId="2" fillId="0" borderId="17" xfId="30" applyFont="1" applyFill="1" applyBorder="1" applyAlignment="1" applyProtection="1">
      <alignment vertical="center"/>
    </xf>
    <xf numFmtId="0" fontId="2" fillId="0" borderId="17" xfId="1585" applyNumberFormat="1" applyFont="1" applyFill="1" applyBorder="1" applyAlignment="1" applyProtection="1">
      <alignment vertical="center"/>
    </xf>
    <xf numFmtId="260" fontId="2" fillId="0" borderId="1" xfId="1585" applyNumberFormat="1" applyFont="1" applyBorder="1" applyAlignment="1">
      <alignment horizontal="left" vertical="center"/>
    </xf>
    <xf numFmtId="260" fontId="2" fillId="0" borderId="0" xfId="1585" applyNumberFormat="1" applyFont="1" applyBorder="1" applyAlignment="1">
      <alignment horizontal="left" vertical="center"/>
    </xf>
    <xf numFmtId="260" fontId="2" fillId="0" borderId="0" xfId="1585" applyNumberFormat="1" applyFont="1" applyBorder="1" applyAlignment="1">
      <alignment horizontal="right" vertical="center"/>
    </xf>
    <xf numFmtId="260" fontId="6" fillId="8" borderId="2" xfId="1585" applyNumberFormat="1" applyFont="1" applyFill="1" applyBorder="1" applyAlignment="1">
      <alignment horizontal="center" vertical="center"/>
    </xf>
    <xf numFmtId="260" fontId="2" fillId="0" borderId="7" xfId="1585" applyNumberFormat="1" applyFont="1" applyFill="1" applyBorder="1" applyAlignment="1">
      <alignment vertical="center"/>
    </xf>
    <xf numFmtId="260" fontId="2" fillId="0" borderId="7" xfId="1585" applyNumberFormat="1" applyFont="1" applyBorder="1" applyAlignment="1">
      <alignment horizontal="right" vertical="center"/>
    </xf>
    <xf numFmtId="260" fontId="2" fillId="0" borderId="4" xfId="1585" applyNumberFormat="1" applyFont="1" applyBorder="1" applyAlignment="1">
      <alignment horizontal="right" vertical="center"/>
    </xf>
    <xf numFmtId="260" fontId="2" fillId="0" borderId="7" xfId="1585" applyNumberFormat="1" applyFont="1" applyFill="1" applyBorder="1" applyAlignment="1">
      <alignment horizontal="left" vertical="center"/>
    </xf>
    <xf numFmtId="260" fontId="2" fillId="0" borderId="7" xfId="1585" applyNumberFormat="1" applyFont="1" applyFill="1" applyBorder="1" applyAlignment="1">
      <alignment horizontal="right" vertical="center"/>
    </xf>
    <xf numFmtId="260" fontId="2" fillId="0" borderId="2" xfId="1585" applyNumberFormat="1" applyFont="1" applyFill="1" applyBorder="1" applyAlignment="1">
      <alignment horizontal="center" vertical="center"/>
    </xf>
    <xf numFmtId="260" fontId="2" fillId="0" borderId="4" xfId="1585" applyNumberFormat="1" applyFont="1" applyFill="1" applyBorder="1" applyAlignment="1">
      <alignment horizontal="right" vertical="center"/>
    </xf>
    <xf numFmtId="260" fontId="2" fillId="0" borderId="7" xfId="1585" applyNumberFormat="1" applyFont="1" applyBorder="1" applyAlignment="1">
      <alignment vertical="center"/>
    </xf>
    <xf numFmtId="260" fontId="2" fillId="8" borderId="2" xfId="1585" applyNumberFormat="1" applyFont="1" applyFill="1" applyBorder="1" applyAlignment="1" applyProtection="1">
      <alignment vertical="center"/>
      <protection locked="0"/>
    </xf>
    <xf numFmtId="260" fontId="2" fillId="0" borderId="0" xfId="1585" applyNumberFormat="1" applyFont="1" applyAlignment="1">
      <alignment horizontal="left" vertical="center"/>
    </xf>
    <xf numFmtId="260" fontId="6" fillId="0" borderId="0" xfId="1585" applyNumberFormat="1" applyFont="1" applyBorder="1" applyAlignment="1">
      <alignment horizontal="right" vertical="center"/>
    </xf>
    <xf numFmtId="260" fontId="6" fillId="0" borderId="2" xfId="1585" applyNumberFormat="1" applyFont="1" applyBorder="1" applyAlignment="1">
      <alignment horizontal="center" vertical="center"/>
    </xf>
    <xf numFmtId="260" fontId="6" fillId="0" borderId="7" xfId="1585" applyNumberFormat="1" applyFont="1" applyBorder="1" applyAlignment="1">
      <alignment horizontal="center" vertical="center"/>
    </xf>
    <xf numFmtId="260" fontId="22" fillId="7" borderId="7" xfId="1585" applyNumberFormat="1" applyFont="1" applyFill="1" applyBorder="1" applyAlignment="1">
      <alignment horizontal="right" vertical="center"/>
    </xf>
    <xf numFmtId="260" fontId="22" fillId="7" borderId="2" xfId="1585" applyNumberFormat="1" applyFont="1" applyFill="1" applyBorder="1" applyAlignment="1">
      <alignment horizontal="right" vertical="center"/>
    </xf>
    <xf numFmtId="260" fontId="22" fillId="7" borderId="4" xfId="1585" applyNumberFormat="1" applyFont="1" applyFill="1" applyBorder="1" applyAlignment="1">
      <alignment horizontal="right" vertical="center"/>
    </xf>
    <xf numFmtId="260" fontId="22" fillId="7" borderId="6" xfId="1585" applyNumberFormat="1" applyFont="1" applyFill="1" applyBorder="1" applyAlignment="1">
      <alignment horizontal="right" vertical="center"/>
    </xf>
    <xf numFmtId="260" fontId="22" fillId="0" borderId="7" xfId="1585" applyNumberFormat="1" applyFont="1" applyFill="1" applyBorder="1" applyAlignment="1">
      <alignment horizontal="right" vertical="center"/>
    </xf>
    <xf numFmtId="260" fontId="22" fillId="0" borderId="2" xfId="1585" applyNumberFormat="1" applyFont="1" applyBorder="1" applyAlignment="1">
      <alignment horizontal="right" vertical="center"/>
    </xf>
    <xf numFmtId="260" fontId="22" fillId="0" borderId="4" xfId="1585" applyNumberFormat="1" applyFont="1" applyBorder="1" applyAlignment="1">
      <alignment horizontal="right" vertical="center"/>
    </xf>
    <xf numFmtId="260" fontId="22" fillId="0" borderId="7" xfId="1585" applyNumberFormat="1" applyFont="1" applyBorder="1" applyAlignment="1">
      <alignment horizontal="right" vertical="center"/>
    </xf>
    <xf numFmtId="260" fontId="2" fillId="0" borderId="7" xfId="1585" applyNumberFormat="1" applyFont="1" applyBorder="1" applyAlignment="1">
      <alignment horizontal="left" vertical="center"/>
    </xf>
    <xf numFmtId="260" fontId="6" fillId="0" borderId="5" xfId="1585" applyNumberFormat="1" applyFont="1" applyBorder="1" applyAlignment="1">
      <alignment horizontal="center" vertical="center"/>
    </xf>
    <xf numFmtId="260" fontId="5" fillId="0" borderId="0" xfId="0" applyNumberFormat="1" applyFont="1" applyAlignment="1">
      <alignment vertical="center"/>
    </xf>
    <xf numFmtId="260" fontId="2" fillId="0" borderId="0" xfId="0" applyNumberFormat="1" applyFont="1"/>
    <xf numFmtId="260" fontId="6" fillId="0" borderId="7" xfId="0" applyNumberFormat="1" applyFont="1" applyBorder="1" applyAlignment="1">
      <alignment horizontal="center" vertical="center"/>
    </xf>
    <xf numFmtId="260" fontId="6" fillId="2" borderId="2" xfId="0" applyNumberFormat="1" applyFont="1" applyFill="1" applyBorder="1" applyAlignment="1">
      <alignment horizontal="center" vertical="center"/>
    </xf>
    <xf numFmtId="299" fontId="10" fillId="0" borderId="2" xfId="0" applyNumberFormat="1" applyFont="1" applyBorder="1" applyAlignment="1">
      <alignment horizontal="center" vertical="center"/>
    </xf>
    <xf numFmtId="260" fontId="23" fillId="0" borderId="7" xfId="40" applyNumberFormat="1" applyFont="1" applyBorder="1" applyAlignment="1" applyProtection="1">
      <alignment horizontal="left" vertical="center"/>
    </xf>
    <xf numFmtId="260" fontId="11" fillId="0" borderId="7" xfId="0" applyNumberFormat="1" applyFont="1" applyBorder="1" applyAlignment="1">
      <alignment horizontal="right" vertical="center"/>
    </xf>
    <xf numFmtId="260" fontId="11" fillId="0" borderId="7" xfId="0" applyNumberFormat="1" applyFont="1" applyFill="1" applyBorder="1" applyAlignment="1">
      <alignment horizontal="right" vertical="center"/>
    </xf>
    <xf numFmtId="260" fontId="11" fillId="0" borderId="2" xfId="0" applyNumberFormat="1" applyFont="1" applyFill="1" applyBorder="1" applyAlignment="1">
      <alignment horizontal="right" vertical="center"/>
    </xf>
    <xf numFmtId="299" fontId="10" fillId="0" borderId="2" xfId="0" applyNumberFormat="1" applyFont="1" applyFill="1" applyBorder="1" applyAlignment="1">
      <alignment horizontal="center" vertical="center"/>
    </xf>
    <xf numFmtId="260" fontId="15" fillId="0" borderId="7" xfId="40" applyNumberFormat="1" applyFont="1" applyFill="1" applyBorder="1" applyAlignment="1" applyProtection="1">
      <alignment horizontal="left" vertical="center" indent="1"/>
    </xf>
    <xf numFmtId="260" fontId="24" fillId="0" borderId="7" xfId="0" applyNumberFormat="1" applyFont="1" applyFill="1" applyBorder="1" applyAlignment="1">
      <alignment horizontal="right" vertical="center"/>
    </xf>
    <xf numFmtId="260" fontId="24" fillId="0" borderId="2" xfId="0" applyNumberFormat="1" applyFont="1" applyFill="1" applyBorder="1" applyAlignment="1">
      <alignment horizontal="right" vertical="center"/>
    </xf>
    <xf numFmtId="260" fontId="10" fillId="0" borderId="4" xfId="0" applyNumberFormat="1" applyFont="1" applyFill="1" applyBorder="1" applyAlignment="1">
      <alignment horizontal="right" vertical="center"/>
    </xf>
    <xf numFmtId="260" fontId="24" fillId="0" borderId="7" xfId="0" applyNumberFormat="1" applyFont="1" applyBorder="1" applyAlignment="1">
      <alignment horizontal="right" vertical="center"/>
    </xf>
    <xf numFmtId="260" fontId="10" fillId="0" borderId="7" xfId="0" applyNumberFormat="1" applyFont="1" applyFill="1" applyBorder="1" applyAlignment="1">
      <alignment horizontal="right" vertical="center"/>
    </xf>
    <xf numFmtId="260" fontId="24" fillId="0" borderId="2" xfId="0" applyNumberFormat="1" applyFont="1" applyBorder="1" applyAlignment="1">
      <alignment horizontal="right" vertical="center"/>
    </xf>
    <xf numFmtId="260" fontId="15" fillId="0" borderId="7" xfId="40" applyNumberFormat="1" applyFont="1" applyFill="1" applyBorder="1" applyAlignment="1" applyProtection="1">
      <alignment horizontal="left" vertical="center" indent="4"/>
    </xf>
    <xf numFmtId="260" fontId="15" fillId="0" borderId="7" xfId="40" applyNumberFormat="1" applyFont="1" applyFill="1" applyBorder="1" applyAlignment="1" applyProtection="1">
      <alignment horizontal="left" vertical="center" indent="2"/>
    </xf>
    <xf numFmtId="260" fontId="23" fillId="0" borderId="7" xfId="0" applyNumberFormat="1" applyFont="1" applyBorder="1" applyAlignment="1">
      <alignment horizontal="left" vertical="center"/>
    </xf>
    <xf numFmtId="260" fontId="11" fillId="0" borderId="2" xfId="0" applyNumberFormat="1" applyFont="1" applyBorder="1" applyAlignment="1">
      <alignment horizontal="right" vertical="center"/>
    </xf>
    <xf numFmtId="260" fontId="5" fillId="0" borderId="0" xfId="0" applyNumberFormat="1" applyFont="1" applyFill="1" applyAlignment="1">
      <alignment vertical="center"/>
    </xf>
    <xf numFmtId="260" fontId="25" fillId="0" borderId="7" xfId="0" applyNumberFormat="1" applyFont="1" applyBorder="1" applyAlignment="1">
      <alignment horizontal="right" vertical="center"/>
    </xf>
    <xf numFmtId="260" fontId="25" fillId="0" borderId="2" xfId="0" applyNumberFormat="1" applyFont="1" applyBorder="1" applyAlignment="1">
      <alignment horizontal="right" vertical="center"/>
    </xf>
    <xf numFmtId="260" fontId="24" fillId="0" borderId="4" xfId="0" applyNumberFormat="1" applyFont="1" applyBorder="1" applyAlignment="1">
      <alignment horizontal="right" vertical="center"/>
    </xf>
    <xf numFmtId="260" fontId="11" fillId="0" borderId="0" xfId="1434" applyNumberFormat="1" applyFont="1" applyAlignment="1">
      <alignment horizontal="center" vertical="center"/>
    </xf>
    <xf numFmtId="299" fontId="10" fillId="0" borderId="0" xfId="0" applyNumberFormat="1" applyFont="1" applyBorder="1" applyAlignment="1" applyProtection="1">
      <alignment horizontal="center" vertical="center"/>
    </xf>
    <xf numFmtId="260" fontId="26" fillId="0" borderId="0" xfId="0" applyNumberFormat="1" applyFont="1" applyAlignment="1">
      <alignment vertical="center"/>
    </xf>
    <xf numFmtId="260" fontId="27" fillId="0" borderId="0" xfId="0" applyNumberFormat="1" applyFont="1" applyAlignment="1">
      <alignment vertical="center"/>
    </xf>
    <xf numFmtId="260" fontId="28" fillId="0" borderId="0" xfId="0" applyNumberFormat="1" applyFont="1" applyAlignment="1">
      <alignment horizontal="center" vertical="center" wrapText="1"/>
    </xf>
    <xf numFmtId="260" fontId="27" fillId="0" borderId="0" xfId="0" applyNumberFormat="1" applyFont="1" applyAlignment="1">
      <alignment horizontal="center" vertical="center"/>
    </xf>
    <xf numFmtId="260" fontId="27" fillId="0" borderId="0" xfId="0" applyNumberFormat="1" applyFont="1" applyAlignment="1">
      <alignment horizontal="right" vertical="center"/>
    </xf>
    <xf numFmtId="260" fontId="6" fillId="0" borderId="2" xfId="0" applyNumberFormat="1" applyFont="1" applyBorder="1" applyAlignment="1">
      <alignment horizontal="center" vertical="center"/>
    </xf>
    <xf numFmtId="260" fontId="6" fillId="2" borderId="3" xfId="0" applyNumberFormat="1" applyFont="1" applyFill="1" applyBorder="1" applyAlignment="1">
      <alignment horizontal="center" vertical="center"/>
    </xf>
    <xf numFmtId="260" fontId="6" fillId="2" borderId="4" xfId="0" applyNumberFormat="1" applyFont="1" applyFill="1" applyBorder="1" applyAlignment="1">
      <alignment horizontal="center" vertical="center"/>
    </xf>
    <xf numFmtId="260" fontId="2" fillId="0" borderId="2" xfId="1434" applyNumberFormat="1" applyFont="1" applyBorder="1" applyAlignment="1">
      <alignment vertical="center"/>
    </xf>
    <xf numFmtId="299" fontId="10" fillId="0" borderId="2" xfId="0" applyNumberFormat="1" applyFont="1" applyBorder="1" applyAlignment="1" applyProtection="1">
      <alignment horizontal="center" vertical="center"/>
    </xf>
    <xf numFmtId="299" fontId="10" fillId="0" borderId="2" xfId="40" applyNumberFormat="1" applyFont="1" applyBorder="1" applyAlignment="1" applyProtection="1">
      <alignment horizontal="center" vertical="center"/>
    </xf>
    <xf numFmtId="260" fontId="2" fillId="0" borderId="2" xfId="1090" applyNumberFormat="1" applyFont="1" applyBorder="1" applyAlignment="1">
      <alignment horizontal="left" vertical="center"/>
    </xf>
    <xf numFmtId="299" fontId="15" fillId="0" borderId="2" xfId="40" applyNumberFormat="1" applyFont="1" applyFill="1" applyBorder="1" applyAlignment="1" applyProtection="1">
      <alignment horizontal="center" vertical="center"/>
    </xf>
    <xf numFmtId="260" fontId="2" fillId="0" borderId="2" xfId="1090" applyNumberFormat="1" applyFont="1" applyBorder="1" applyAlignment="1">
      <alignment horizontal="left" vertical="center" indent="2"/>
    </xf>
    <xf numFmtId="260" fontId="5" fillId="0" borderId="2" xfId="1434" applyNumberFormat="1" applyFont="1" applyBorder="1" applyAlignment="1">
      <alignment horizontal="center" vertical="center"/>
    </xf>
    <xf numFmtId="260" fontId="5" fillId="0" borderId="0" xfId="1434" applyNumberFormat="1" applyFont="1" applyAlignment="1">
      <alignment horizontal="center" vertical="center"/>
    </xf>
    <xf numFmtId="299" fontId="2" fillId="0" borderId="0" xfId="0" applyNumberFormat="1" applyFont="1" applyBorder="1" applyAlignment="1" applyProtection="1">
      <alignment horizontal="center" vertical="center"/>
    </xf>
    <xf numFmtId="260" fontId="4" fillId="0" borderId="0" xfId="0" applyNumberFormat="1" applyFont="1" applyBorder="1" applyAlignment="1">
      <alignment horizontal="right" vertical="center"/>
    </xf>
    <xf numFmtId="260" fontId="29" fillId="0" borderId="0" xfId="1620" applyNumberFormat="1" applyFont="1" applyAlignment="1" applyProtection="1">
      <alignment vertical="center"/>
      <protection locked="0"/>
    </xf>
    <xf numFmtId="260" fontId="2" fillId="0" borderId="0" xfId="1620" applyNumberFormat="1" applyFont="1" applyAlignment="1" applyProtection="1">
      <alignment horizontal="center" vertical="center"/>
      <protection locked="0"/>
    </xf>
    <xf numFmtId="260" fontId="5" fillId="0" borderId="0" xfId="1618" applyNumberFormat="1" applyFont="1" applyAlignment="1" applyProtection="1">
      <alignment vertical="center"/>
      <protection locked="0"/>
    </xf>
    <xf numFmtId="260" fontId="2" fillId="0" borderId="0" xfId="1618" applyNumberFormat="1" applyFont="1" applyAlignment="1" applyProtection="1">
      <alignment vertical="center"/>
      <protection locked="0"/>
    </xf>
    <xf numFmtId="260" fontId="2" fillId="0" borderId="0" xfId="1620" applyNumberFormat="1" applyFont="1" applyAlignment="1" applyProtection="1">
      <alignment vertical="center"/>
      <protection locked="0"/>
    </xf>
    <xf numFmtId="260" fontId="30" fillId="0" borderId="0" xfId="1618" applyNumberFormat="1" applyFont="1" applyAlignment="1" applyProtection="1">
      <alignment horizontal="centerContinuous" vertical="center"/>
      <protection locked="0"/>
    </xf>
    <xf numFmtId="260" fontId="29" fillId="0" borderId="0" xfId="1618" applyNumberFormat="1" applyFont="1" applyAlignment="1" applyProtection="1">
      <alignment horizontal="centerContinuous" vertical="center"/>
      <protection locked="0"/>
    </xf>
    <xf numFmtId="260" fontId="2" fillId="0" borderId="0" xfId="1618" applyNumberFormat="1" applyFont="1" applyAlignment="1" applyProtection="1">
      <alignment horizontal="center" vertical="center"/>
      <protection locked="0"/>
    </xf>
    <xf numFmtId="260" fontId="31" fillId="0" borderId="0" xfId="1618" applyNumberFormat="1" applyFont="1" applyAlignment="1" applyProtection="1">
      <alignment horizontal="left" vertical="center"/>
      <protection locked="0"/>
    </xf>
    <xf numFmtId="260" fontId="9" fillId="0" borderId="18" xfId="1620" applyNumberFormat="1" applyFont="1" applyBorder="1" applyAlignment="1" applyProtection="1">
      <alignment horizontal="centerContinuous" vertical="center"/>
      <protection locked="0"/>
    </xf>
    <xf numFmtId="260" fontId="9" fillId="0" borderId="19" xfId="1618" applyNumberFormat="1" applyFont="1" applyBorder="1" applyAlignment="1" applyProtection="1">
      <alignment horizontal="center" vertical="center"/>
      <protection locked="0"/>
    </xf>
    <xf numFmtId="260" fontId="4" fillId="0" borderId="20" xfId="1620" applyNumberFormat="1" applyFont="1" applyBorder="1" applyAlignment="1" applyProtection="1">
      <alignment horizontal="center" vertical="center"/>
      <protection locked="0"/>
    </xf>
    <xf numFmtId="260" fontId="4" fillId="0" borderId="21" xfId="1620" applyNumberFormat="1" applyFont="1" applyBorder="1" applyAlignment="1" applyProtection="1">
      <alignment horizontal="center" vertical="center"/>
      <protection locked="0"/>
    </xf>
    <xf numFmtId="260" fontId="4" fillId="0" borderId="22" xfId="1620" applyNumberFormat="1" applyFont="1" applyBorder="1" applyAlignment="1" applyProtection="1">
      <alignment horizontal="center" vertical="center"/>
      <protection locked="0"/>
    </xf>
    <xf numFmtId="260" fontId="5" fillId="0" borderId="23" xfId="1620" applyNumberFormat="1" applyFont="1" applyBorder="1" applyAlignment="1" applyProtection="1">
      <alignment horizontal="centerContinuous" vertical="center"/>
      <protection locked="0"/>
    </xf>
    <xf numFmtId="260" fontId="9" fillId="0" borderId="2" xfId="1618" applyNumberFormat="1" applyFont="1" applyBorder="1" applyAlignment="1" applyProtection="1">
      <alignment horizontal="center" vertical="center"/>
      <protection locked="0"/>
    </xf>
    <xf numFmtId="260" fontId="2" fillId="0" borderId="5" xfId="1620" applyNumberFormat="1" applyFont="1" applyBorder="1" applyAlignment="1" applyProtection="1">
      <alignment horizontal="center" vertical="center"/>
      <protection locked="0"/>
    </xf>
    <xf numFmtId="260" fontId="2" fillId="0" borderId="6" xfId="1620" applyNumberFormat="1" applyFont="1" applyBorder="1" applyAlignment="1" applyProtection="1">
      <alignment horizontal="center" vertical="center"/>
      <protection locked="0"/>
    </xf>
    <xf numFmtId="260" fontId="2" fillId="0" borderId="7" xfId="1620" applyNumberFormat="1" applyFont="1" applyBorder="1" applyAlignment="1" applyProtection="1">
      <alignment horizontal="center" vertical="center"/>
      <protection locked="0"/>
    </xf>
    <xf numFmtId="260" fontId="9" fillId="0" borderId="3" xfId="1620" applyNumberFormat="1" applyFont="1" applyBorder="1" applyAlignment="1" applyProtection="1">
      <alignment horizontal="center" vertical="center"/>
      <protection locked="0"/>
    </xf>
    <xf numFmtId="260" fontId="9" fillId="0" borderId="24" xfId="1618" applyNumberFormat="1" applyFont="1" applyBorder="1" applyAlignment="1" applyProtection="1">
      <alignment horizontal="center" vertical="center"/>
      <protection locked="0"/>
    </xf>
    <xf numFmtId="260" fontId="4" fillId="0" borderId="5" xfId="1620" applyNumberFormat="1" applyFont="1" applyBorder="1" applyAlignment="1" applyProtection="1">
      <alignment horizontal="center" vertical="center"/>
      <protection locked="0"/>
    </xf>
    <xf numFmtId="260" fontId="4" fillId="0" borderId="6" xfId="1620" applyNumberFormat="1" applyFont="1" applyBorder="1" applyAlignment="1" applyProtection="1">
      <alignment horizontal="center" vertical="center"/>
      <protection locked="0"/>
    </xf>
    <xf numFmtId="260" fontId="4" fillId="0" borderId="7" xfId="1620" applyNumberFormat="1" applyFont="1" applyBorder="1" applyAlignment="1" applyProtection="1">
      <alignment horizontal="center" vertical="center"/>
      <protection locked="0"/>
    </xf>
    <xf numFmtId="260" fontId="9" fillId="0" borderId="2" xfId="1620" applyNumberFormat="1" applyFont="1" applyBorder="1" applyAlignment="1" applyProtection="1">
      <alignment horizontal="center" vertical="center"/>
      <protection locked="0"/>
    </xf>
    <xf numFmtId="0" fontId="2" fillId="0" borderId="2" xfId="1620" applyFont="1" applyBorder="1" applyAlignment="1" applyProtection="1">
      <alignment horizontal="center" vertical="center"/>
      <protection locked="0"/>
    </xf>
    <xf numFmtId="260" fontId="9" fillId="0" borderId="4" xfId="1620" applyNumberFormat="1" applyFont="1" applyBorder="1" applyAlignment="1" applyProtection="1">
      <alignment horizontal="center" vertical="center"/>
      <protection locked="0"/>
    </xf>
    <xf numFmtId="260" fontId="9" fillId="0" borderId="24" xfId="1620" applyNumberFormat="1" applyFont="1" applyBorder="1" applyAlignment="1" applyProtection="1">
      <alignment horizontal="center" vertical="center"/>
      <protection locked="0"/>
    </xf>
    <xf numFmtId="260" fontId="2" fillId="0" borderId="2" xfId="1620" applyNumberFormat="1" applyFont="1" applyBorder="1" applyAlignment="1" applyProtection="1">
      <alignment horizontal="center" vertical="center"/>
      <protection locked="0"/>
    </xf>
    <xf numFmtId="260" fontId="5" fillId="0" borderId="2" xfId="1620" applyNumberFormat="1" applyFont="1" applyBorder="1" applyAlignment="1" applyProtection="1">
      <alignment horizontal="center" vertical="center"/>
      <protection locked="0"/>
    </xf>
    <xf numFmtId="260" fontId="2" fillId="0" borderId="5" xfId="1620" applyNumberFormat="1" applyFont="1" applyBorder="1" applyAlignment="1" applyProtection="1">
      <alignment horizontal="centerContinuous" vertical="center"/>
      <protection locked="0"/>
    </xf>
    <xf numFmtId="260" fontId="2" fillId="0" borderId="7" xfId="1620" applyNumberFormat="1" applyFont="1" applyBorder="1" applyAlignment="1" applyProtection="1">
      <alignment horizontal="centerContinuous" vertical="center"/>
      <protection locked="0"/>
    </xf>
    <xf numFmtId="260" fontId="4" fillId="0" borderId="5" xfId="1620" applyNumberFormat="1" applyFont="1" applyBorder="1" applyAlignment="1" applyProtection="1">
      <alignment horizontal="center" vertical="center" wrapText="1"/>
      <protection locked="0"/>
    </xf>
    <xf numFmtId="260" fontId="4" fillId="0" borderId="6" xfId="1620" applyNumberFormat="1" applyFont="1" applyBorder="1" applyAlignment="1" applyProtection="1">
      <alignment horizontal="center" vertical="center" wrapText="1"/>
      <protection locked="0"/>
    </xf>
    <xf numFmtId="260" fontId="4" fillId="0" borderId="7" xfId="1620" applyNumberFormat="1" applyFont="1" applyBorder="1" applyAlignment="1" applyProtection="1">
      <alignment horizontal="center" vertical="center" wrapText="1"/>
      <protection locked="0"/>
    </xf>
    <xf numFmtId="260" fontId="9" fillId="0" borderId="25" xfId="1620" applyNumberFormat="1" applyFont="1" applyBorder="1" applyAlignment="1" applyProtection="1">
      <alignment horizontal="center" vertical="center"/>
      <protection locked="0"/>
    </xf>
    <xf numFmtId="260" fontId="9" fillId="0" borderId="26" xfId="1620" applyNumberFormat="1" applyFont="1" applyBorder="1" applyAlignment="1" applyProtection="1">
      <alignment horizontal="center" vertical="center"/>
      <protection locked="0"/>
    </xf>
    <xf numFmtId="260" fontId="9" fillId="0" borderId="27" xfId="1620" applyNumberFormat="1" applyFont="1" applyBorder="1" applyAlignment="1" applyProtection="1">
      <alignment horizontal="center" vertical="center"/>
      <protection locked="0"/>
    </xf>
    <xf numFmtId="260" fontId="9" fillId="0" borderId="20" xfId="1620" applyNumberFormat="1" applyFont="1" applyBorder="1" applyAlignment="1" applyProtection="1">
      <alignment horizontal="centerContinuous" vertical="center"/>
      <protection locked="0"/>
    </xf>
    <xf numFmtId="260" fontId="9" fillId="0" borderId="28" xfId="1620" applyNumberFormat="1" applyFont="1" applyBorder="1" applyAlignment="1" applyProtection="1">
      <alignment horizontal="center" vertical="center"/>
      <protection locked="0"/>
    </xf>
    <xf numFmtId="260" fontId="9" fillId="0" borderId="1" xfId="1620" applyNumberFormat="1" applyFont="1" applyBorder="1" applyAlignment="1" applyProtection="1">
      <alignment horizontal="center" vertical="center"/>
      <protection locked="0"/>
    </xf>
    <xf numFmtId="260" fontId="9" fillId="0" borderId="9" xfId="1620" applyNumberFormat="1" applyFont="1" applyBorder="1" applyAlignment="1" applyProtection="1">
      <alignment horizontal="center" vertical="center"/>
      <protection locked="0"/>
    </xf>
    <xf numFmtId="299" fontId="2" fillId="0" borderId="24" xfId="1620" applyNumberFormat="1" applyFont="1" applyBorder="1" applyAlignment="1" applyProtection="1">
      <alignment horizontal="center" vertical="center"/>
      <protection locked="0"/>
    </xf>
    <xf numFmtId="260" fontId="4" fillId="0" borderId="5" xfId="1597" applyNumberFormat="1" applyFont="1" applyBorder="1" applyAlignment="1" applyProtection="1">
      <alignment horizontal="center"/>
      <protection locked="0"/>
    </xf>
    <xf numFmtId="260" fontId="4" fillId="0" borderId="6" xfId="1597" applyNumberFormat="1" applyFont="1" applyBorder="1" applyAlignment="1" applyProtection="1">
      <alignment horizontal="center"/>
      <protection locked="0"/>
    </xf>
    <xf numFmtId="260" fontId="4" fillId="0" borderId="7" xfId="1597" applyNumberFormat="1" applyFont="1" applyBorder="1" applyAlignment="1" applyProtection="1">
      <alignment horizontal="center"/>
      <protection locked="0"/>
    </xf>
    <xf numFmtId="260" fontId="2" fillId="0" borderId="2" xfId="1597" applyNumberFormat="1" applyFont="1" applyBorder="1" applyAlignment="1" applyProtection="1">
      <alignment horizontal="right"/>
      <protection locked="0"/>
    </xf>
    <xf numFmtId="260" fontId="2" fillId="0" borderId="7" xfId="1620" applyNumberFormat="1" applyFont="1" applyBorder="1" applyAlignment="1" applyProtection="1">
      <alignment vertical="center"/>
      <protection locked="0"/>
    </xf>
    <xf numFmtId="260" fontId="4" fillId="0" borderId="29" xfId="1620" applyNumberFormat="1" applyFont="1" applyBorder="1" applyAlignment="1" applyProtection="1">
      <alignment horizontal="center" vertical="center"/>
      <protection locked="0"/>
    </xf>
    <xf numFmtId="260" fontId="2" fillId="0" borderId="8" xfId="1620" applyNumberFormat="1" applyFont="1" applyBorder="1" applyAlignment="1" applyProtection="1">
      <alignment vertical="center"/>
      <protection locked="0"/>
    </xf>
    <xf numFmtId="260" fontId="9" fillId="0" borderId="30" xfId="1620" applyNumberFormat="1" applyFont="1" applyBorder="1" applyAlignment="1" applyProtection="1">
      <alignment horizontal="centerContinuous" vertical="center"/>
      <protection locked="0"/>
    </xf>
    <xf numFmtId="260" fontId="5" fillId="0" borderId="21" xfId="1620" applyNumberFormat="1" applyFont="1" applyBorder="1" applyAlignment="1" applyProtection="1">
      <alignment horizontal="centerContinuous" vertical="center"/>
      <protection locked="0"/>
    </xf>
    <xf numFmtId="260" fontId="5" fillId="0" borderId="22" xfId="1620" applyNumberFormat="1" applyFont="1" applyBorder="1" applyAlignment="1" applyProtection="1">
      <alignment horizontal="centerContinuous" vertical="center"/>
      <protection locked="0"/>
    </xf>
    <xf numFmtId="260" fontId="4" fillId="0" borderId="5" xfId="1442" applyNumberFormat="1" applyFont="1" applyBorder="1" applyAlignment="1" applyProtection="1">
      <alignment horizontal="center"/>
      <protection locked="0"/>
    </xf>
    <xf numFmtId="260" fontId="4" fillId="0" borderId="6" xfId="1442" applyNumberFormat="1" applyFont="1" applyBorder="1" applyAlignment="1" applyProtection="1">
      <alignment horizontal="center"/>
      <protection locked="0"/>
    </xf>
    <xf numFmtId="260" fontId="4" fillId="0" borderId="7" xfId="1442" applyNumberFormat="1" applyFont="1" applyBorder="1" applyAlignment="1" applyProtection="1">
      <alignment horizontal="center"/>
      <protection locked="0"/>
    </xf>
    <xf numFmtId="299" fontId="2" fillId="0" borderId="29" xfId="1620" applyNumberFormat="1" applyFont="1" applyBorder="1" applyAlignment="1" applyProtection="1">
      <alignment horizontal="center" vertical="center"/>
      <protection locked="0"/>
    </xf>
    <xf numFmtId="299" fontId="2" fillId="0" borderId="31" xfId="1620" applyNumberFormat="1" applyFont="1" applyBorder="1" applyAlignment="1" applyProtection="1">
      <alignment horizontal="center" vertical="center"/>
      <protection locked="0"/>
    </xf>
    <xf numFmtId="260" fontId="4" fillId="0" borderId="32" xfId="1442" applyNumberFormat="1" applyFont="1" applyBorder="1" applyAlignment="1" applyProtection="1">
      <alignment horizontal="center"/>
      <protection locked="0"/>
    </xf>
    <xf numFmtId="260" fontId="4" fillId="0" borderId="33" xfId="1442" applyNumberFormat="1" applyFont="1" applyBorder="1" applyAlignment="1" applyProtection="1">
      <alignment horizontal="center"/>
      <protection locked="0"/>
    </xf>
    <xf numFmtId="260" fontId="4" fillId="0" borderId="34" xfId="1442" applyNumberFormat="1" applyFont="1" applyBorder="1" applyAlignment="1" applyProtection="1">
      <alignment horizontal="center"/>
      <protection locked="0"/>
    </xf>
    <xf numFmtId="260" fontId="2" fillId="0" borderId="32" xfId="1620" applyNumberFormat="1" applyFont="1" applyBorder="1" applyAlignment="1" applyProtection="1">
      <alignment horizontal="center" vertical="center"/>
      <protection locked="0"/>
    </xf>
    <xf numFmtId="260" fontId="2" fillId="0" borderId="33" xfId="1620" applyNumberFormat="1" applyFont="1" applyBorder="1" applyAlignment="1" applyProtection="1">
      <alignment horizontal="center" vertical="center"/>
      <protection locked="0"/>
    </xf>
    <xf numFmtId="260" fontId="2" fillId="0" borderId="34" xfId="1620" applyNumberFormat="1" applyFont="1" applyBorder="1" applyAlignment="1" applyProtection="1">
      <alignment horizontal="center" vertical="center"/>
      <protection locked="0"/>
    </xf>
    <xf numFmtId="260" fontId="2" fillId="0" borderId="35" xfId="1618" applyNumberFormat="1" applyFont="1" applyBorder="1" applyAlignment="1" applyProtection="1">
      <alignment horizontal="center" vertical="center"/>
      <protection locked="0"/>
    </xf>
    <xf numFmtId="260" fontId="2" fillId="0" borderId="35" xfId="1620" applyNumberFormat="1" applyFont="1" applyBorder="1" applyAlignment="1" applyProtection="1">
      <alignment vertical="center"/>
      <protection locked="0"/>
    </xf>
    <xf numFmtId="260" fontId="4" fillId="0" borderId="35" xfId="1618" applyNumberFormat="1" applyFont="1" applyBorder="1" applyAlignment="1" applyProtection="1">
      <alignment horizontal="right" vertical="center"/>
      <protection locked="0"/>
    </xf>
    <xf numFmtId="260" fontId="4" fillId="0" borderId="19" xfId="1620" applyNumberFormat="1" applyFont="1" applyBorder="1" applyAlignment="1" applyProtection="1">
      <alignment horizontal="left" vertical="center" indent="2"/>
      <protection locked="0"/>
    </xf>
    <xf numFmtId="260" fontId="9" fillId="0" borderId="19" xfId="1620" applyNumberFormat="1" applyFont="1" applyBorder="1" applyAlignment="1" applyProtection="1">
      <alignment horizontal="center" vertical="center"/>
      <protection locked="0"/>
    </xf>
    <xf numFmtId="260" fontId="2" fillId="0" borderId="36" xfId="1620" applyNumberFormat="1" applyFont="1" applyBorder="1" applyAlignment="1" applyProtection="1">
      <alignment horizontal="center" vertical="center"/>
      <protection locked="0"/>
    </xf>
    <xf numFmtId="260" fontId="4" fillId="0" borderId="3" xfId="1620" applyNumberFormat="1" applyFont="1" applyBorder="1" applyAlignment="1" applyProtection="1">
      <alignment horizontal="left" vertical="center" indent="2"/>
      <protection locked="0"/>
    </xf>
    <xf numFmtId="260" fontId="2" fillId="0" borderId="37" xfId="1620" applyNumberFormat="1" applyFont="1" applyBorder="1" applyAlignment="1" applyProtection="1">
      <alignment horizontal="center" vertical="center"/>
      <protection locked="0"/>
    </xf>
    <xf numFmtId="260" fontId="4" fillId="0" borderId="4" xfId="1620" applyNumberFormat="1" applyFont="1" applyBorder="1" applyAlignment="1" applyProtection="1">
      <alignment horizontal="left" vertical="center" indent="2"/>
      <protection locked="0"/>
    </xf>
    <xf numFmtId="303" fontId="2" fillId="0" borderId="38" xfId="1620" applyNumberFormat="1" applyFont="1" applyBorder="1" applyAlignment="1" applyProtection="1">
      <alignment horizontal="center" vertical="center"/>
      <protection locked="0"/>
    </xf>
    <xf numFmtId="300" fontId="32" fillId="0" borderId="2" xfId="1620" applyNumberFormat="1" applyFont="1" applyBorder="1" applyAlignment="1" applyProtection="1">
      <alignment horizontal="center" vertical="center"/>
      <protection locked="0"/>
    </xf>
    <xf numFmtId="260" fontId="32" fillId="0" borderId="38" xfId="1620" applyNumberFormat="1" applyFont="1" applyBorder="1" applyAlignment="1" applyProtection="1">
      <alignment horizontal="center" vertical="center"/>
      <protection locked="0"/>
    </xf>
    <xf numFmtId="260" fontId="5" fillId="0" borderId="39" xfId="1620" applyNumberFormat="1" applyFont="1" applyBorder="1" applyAlignment="1" applyProtection="1">
      <alignment horizontal="centerContinuous" vertical="center"/>
      <protection locked="0"/>
    </xf>
    <xf numFmtId="260" fontId="9" fillId="0" borderId="38" xfId="1618" applyNumberFormat="1" applyFont="1" applyBorder="1" applyAlignment="1" applyProtection="1">
      <alignment horizontal="center" vertical="center"/>
      <protection locked="0"/>
    </xf>
    <xf numFmtId="260" fontId="2" fillId="0" borderId="2" xfId="41" applyNumberFormat="1" applyFont="1" applyBorder="1" applyAlignment="1" applyProtection="1">
      <alignment horizontal="right"/>
      <protection locked="0"/>
    </xf>
    <xf numFmtId="260" fontId="2" fillId="0" borderId="38" xfId="41" applyNumberFormat="1" applyFont="1" applyBorder="1" applyAlignment="1" applyProtection="1">
      <alignment horizontal="right"/>
      <protection locked="0"/>
    </xf>
    <xf numFmtId="260" fontId="2" fillId="0" borderId="2" xfId="1620" applyNumberFormat="1" applyFont="1" applyBorder="1" applyAlignment="1" applyProtection="1">
      <alignment vertical="center"/>
      <protection locked="0"/>
    </xf>
    <xf numFmtId="260" fontId="2" fillId="0" borderId="38" xfId="1620" applyNumberFormat="1" applyFont="1" applyBorder="1" applyAlignment="1" applyProtection="1">
      <alignment vertical="center"/>
      <protection locked="0"/>
    </xf>
    <xf numFmtId="260" fontId="2" fillId="0" borderId="3" xfId="1620" applyNumberFormat="1" applyFont="1" applyBorder="1" applyAlignment="1" applyProtection="1">
      <alignment vertical="center"/>
      <protection locked="0"/>
    </xf>
    <xf numFmtId="260" fontId="2" fillId="0" borderId="40" xfId="1620" applyNumberFormat="1" applyFont="1" applyBorder="1" applyAlignment="1" applyProtection="1">
      <alignment vertical="center"/>
      <protection locked="0"/>
    </xf>
    <xf numFmtId="260" fontId="9" fillId="0" borderId="36" xfId="1620" applyNumberFormat="1" applyFont="1" applyBorder="1" applyAlignment="1" applyProtection="1">
      <alignment horizontal="center" vertical="center"/>
      <protection locked="0"/>
    </xf>
    <xf numFmtId="260" fontId="2" fillId="0" borderId="2" xfId="41" applyNumberFormat="1" applyFont="1" applyBorder="1" applyAlignment="1" applyProtection="1">
      <alignment horizontal="center"/>
      <protection locked="0"/>
    </xf>
    <xf numFmtId="260" fontId="4" fillId="0" borderId="38" xfId="1620" applyNumberFormat="1" applyFont="1" applyBorder="1" applyAlignment="1" applyProtection="1">
      <alignment horizontal="center" vertical="center"/>
      <protection locked="0"/>
    </xf>
    <xf numFmtId="260" fontId="2" fillId="0" borderId="17" xfId="1620" applyNumberFormat="1" applyFont="1" applyBorder="1" applyAlignment="1" applyProtection="1">
      <alignment vertical="center"/>
      <protection locked="0"/>
    </xf>
    <xf numFmtId="260" fontId="2" fillId="0" borderId="6" xfId="1620" applyNumberFormat="1" applyFont="1" applyBorder="1" applyAlignment="1" applyProtection="1">
      <alignment vertical="center"/>
      <protection locked="0"/>
    </xf>
    <xf numFmtId="260" fontId="2" fillId="0" borderId="33" xfId="1620" applyNumberFormat="1" applyFont="1" applyBorder="1" applyAlignment="1" applyProtection="1">
      <alignment vertical="center"/>
      <protection locked="0"/>
    </xf>
    <xf numFmtId="260" fontId="2" fillId="0" borderId="41" xfId="41" applyNumberFormat="1" applyFont="1" applyBorder="1" applyAlignment="1" applyProtection="1">
      <alignment horizontal="center"/>
      <protection locked="0"/>
    </xf>
    <xf numFmtId="260" fontId="4" fillId="0" borderId="42" xfId="1620" applyNumberFormat="1" applyFont="1" applyBorder="1" applyAlignment="1" applyProtection="1">
      <alignment horizontal="center" vertical="center"/>
      <protection locked="0"/>
    </xf>
    <xf numFmtId="0" fontId="0" fillId="0" borderId="0" xfId="0" applyFill="1"/>
    <xf numFmtId="0" fontId="33" fillId="0" borderId="0" xfId="1586" applyFont="1" applyAlignment="1" applyProtection="1">
      <alignment vertical="center"/>
      <protection hidden="1"/>
    </xf>
    <xf numFmtId="0" fontId="0" fillId="0" borderId="0" xfId="0"/>
    <xf numFmtId="0" fontId="34" fillId="0" borderId="0" xfId="40" applyFont="1" applyAlignment="1" applyProtection="1">
      <alignment vertical="center"/>
      <protection hidden="1"/>
    </xf>
    <xf numFmtId="0" fontId="35" fillId="0" borderId="0" xfId="40" applyFont="1" applyAlignment="1" applyProtection="1">
      <alignment vertical="center"/>
      <protection hidden="1"/>
    </xf>
    <xf numFmtId="0" fontId="33" fillId="0" borderId="43" xfId="1586" applyFont="1" applyBorder="1" applyAlignment="1" applyProtection="1">
      <alignment vertical="center"/>
      <protection hidden="1"/>
    </xf>
    <xf numFmtId="0" fontId="33" fillId="0" borderId="17" xfId="1586" applyFont="1" applyBorder="1" applyAlignment="1" applyProtection="1">
      <alignment vertical="center"/>
      <protection hidden="1"/>
    </xf>
    <xf numFmtId="0" fontId="36" fillId="0" borderId="44" xfId="1586" applyFont="1" applyBorder="1" applyAlignment="1" applyProtection="1">
      <alignment vertical="center"/>
      <protection hidden="1"/>
    </xf>
    <xf numFmtId="0" fontId="33" fillId="0" borderId="44" xfId="1586" applyFont="1" applyBorder="1" applyAlignment="1" applyProtection="1">
      <alignment vertical="center"/>
      <protection hidden="1"/>
    </xf>
    <xf numFmtId="0" fontId="37" fillId="0" borderId="0" xfId="1586" applyFont="1" applyAlignment="1" applyProtection="1">
      <alignment vertical="center"/>
      <protection hidden="1"/>
    </xf>
    <xf numFmtId="0" fontId="37" fillId="0" borderId="45" xfId="1586" applyFont="1" applyBorder="1" applyAlignment="1" applyProtection="1">
      <alignment vertical="center"/>
      <protection hidden="1"/>
    </xf>
    <xf numFmtId="0" fontId="37" fillId="0" borderId="2" xfId="1586" applyFont="1" applyBorder="1" applyAlignment="1" applyProtection="1">
      <alignment horizontal="center" vertical="center"/>
      <protection hidden="1"/>
    </xf>
    <xf numFmtId="260" fontId="13" fillId="0" borderId="0" xfId="40" applyNumberFormat="1" applyFont="1" applyBorder="1" applyAlignment="1" applyProtection="1">
      <alignment horizontal="left" vertical="center"/>
    </xf>
    <xf numFmtId="260" fontId="13" fillId="0" borderId="0" xfId="40" applyNumberFormat="1" applyFont="1" applyFill="1" applyBorder="1" applyAlignment="1" applyProtection="1">
      <alignment horizontal="left" vertical="center"/>
    </xf>
    <xf numFmtId="0" fontId="33" fillId="0" borderId="2" xfId="1586" applyFont="1" applyBorder="1" applyAlignment="1" applyProtection="1">
      <alignment vertical="center"/>
      <protection hidden="1"/>
    </xf>
    <xf numFmtId="0" fontId="37" fillId="0" borderId="5" xfId="1586" applyFont="1" applyBorder="1" applyAlignment="1" applyProtection="1">
      <alignment horizontal="left" vertical="center"/>
      <protection locked="0" hidden="1"/>
    </xf>
    <xf numFmtId="0" fontId="33" fillId="0" borderId="6" xfId="1586" applyFont="1" applyBorder="1" applyAlignment="1" applyProtection="1">
      <alignment horizontal="left" vertical="center"/>
      <protection locked="0" hidden="1"/>
    </xf>
    <xf numFmtId="31" fontId="33" fillId="0" borderId="5" xfId="1586" applyNumberFormat="1" applyFont="1" applyBorder="1" applyAlignment="1" applyProtection="1">
      <alignment horizontal="left" vertical="center"/>
      <protection locked="0" hidden="1"/>
    </xf>
    <xf numFmtId="0" fontId="33" fillId="0" borderId="0" xfId="1586" applyFont="1" applyAlignment="1" applyProtection="1">
      <alignment vertical="center"/>
      <protection locked="0" hidden="1"/>
    </xf>
    <xf numFmtId="0" fontId="37" fillId="0" borderId="2" xfId="1586" applyFont="1" applyBorder="1" applyAlignment="1" applyProtection="1">
      <alignment horizontal="center" vertical="center"/>
      <protection locked="0" hidden="1"/>
    </xf>
    <xf numFmtId="0" fontId="33" fillId="0" borderId="2" xfId="1586" applyFont="1" applyBorder="1" applyAlignment="1" applyProtection="1">
      <alignment horizontal="center" vertical="center"/>
      <protection locked="0" hidden="1"/>
    </xf>
    <xf numFmtId="31" fontId="37" fillId="0" borderId="5" xfId="1586" applyNumberFormat="1" applyFont="1" applyBorder="1" applyAlignment="1" applyProtection="1">
      <alignment horizontal="center" vertical="center"/>
      <protection locked="0" hidden="1"/>
    </xf>
    <xf numFmtId="31" fontId="37" fillId="0" borderId="7" xfId="1586" applyNumberFormat="1" applyFont="1" applyBorder="1" applyAlignment="1" applyProtection="1">
      <alignment horizontal="center" vertical="center"/>
      <protection locked="0" hidden="1"/>
    </xf>
    <xf numFmtId="0" fontId="33" fillId="6" borderId="0" xfId="1586" applyFont="1" applyFill="1" applyAlignment="1" applyProtection="1">
      <alignment vertical="center"/>
      <protection hidden="1"/>
    </xf>
    <xf numFmtId="0" fontId="33" fillId="0" borderId="8" xfId="1586" applyFont="1" applyBorder="1" applyAlignment="1" applyProtection="1">
      <alignment vertical="center"/>
      <protection hidden="1"/>
    </xf>
    <xf numFmtId="0" fontId="33" fillId="0" borderId="45" xfId="1586" applyFont="1" applyBorder="1" applyAlignment="1" applyProtection="1">
      <alignment vertical="center"/>
      <protection hidden="1"/>
    </xf>
    <xf numFmtId="0" fontId="33" fillId="0" borderId="7" xfId="1586" applyFont="1" applyBorder="1" applyAlignment="1" applyProtection="1">
      <alignment vertical="center"/>
      <protection hidden="1"/>
    </xf>
    <xf numFmtId="0" fontId="33" fillId="0" borderId="6" xfId="1586" applyFont="1" applyBorder="1" applyAlignment="1" applyProtection="1">
      <alignment vertical="center"/>
      <protection hidden="1"/>
    </xf>
    <xf numFmtId="300" fontId="33" fillId="0" borderId="7" xfId="1586" applyNumberFormat="1" applyFont="1" applyBorder="1" applyAlignment="1" applyProtection="1">
      <alignment vertical="center"/>
      <protection hidden="1"/>
    </xf>
    <xf numFmtId="300" fontId="33" fillId="0" borderId="6" xfId="1586" applyNumberFormat="1" applyFont="1" applyBorder="1" applyAlignment="1" applyProtection="1">
      <alignment vertical="center"/>
      <protection hidden="1"/>
    </xf>
    <xf numFmtId="0" fontId="33" fillId="0" borderId="16" xfId="1586" applyFont="1" applyBorder="1" applyAlignment="1" applyProtection="1">
      <alignment vertical="center"/>
      <protection hidden="1"/>
    </xf>
    <xf numFmtId="0" fontId="33" fillId="0" borderId="1" xfId="1586" applyFont="1" applyBorder="1" applyAlignment="1" applyProtection="1">
      <alignment vertical="center"/>
      <protection hidden="1"/>
    </xf>
    <xf numFmtId="260" fontId="4" fillId="0" borderId="0" xfId="0" applyNumberFormat="1" applyFont="1"/>
    <xf numFmtId="0" fontId="37" fillId="0" borderId="0" xfId="1586" applyFont="1" applyAlignment="1" applyProtection="1">
      <alignment horizontal="center" vertical="center"/>
      <protection locked="0" hidden="1"/>
    </xf>
    <xf numFmtId="0" fontId="33" fillId="0" borderId="0" xfId="1586" applyFont="1" applyAlignment="1" applyProtection="1">
      <alignment horizontal="center" vertical="center"/>
      <protection locked="0" hidden="1"/>
    </xf>
    <xf numFmtId="0" fontId="33" fillId="0" borderId="9" xfId="1586" applyFont="1" applyBorder="1" applyAlignment="1" applyProtection="1">
      <alignment vertical="center"/>
      <protection hidden="1"/>
    </xf>
    <xf numFmtId="260" fontId="0" fillId="0" borderId="0" xfId="0" applyNumberFormat="1"/>
    <xf numFmtId="260" fontId="12" fillId="0" borderId="0" xfId="0" applyNumberFormat="1" applyFont="1"/>
    <xf numFmtId="0" fontId="2" fillId="0" borderId="0" xfId="1609" applyFont="1"/>
    <xf numFmtId="49" fontId="38" fillId="6" borderId="1" xfId="1660" applyNumberFormat="1" applyFont="1" applyFill="1" applyBorder="1" applyAlignment="1">
      <alignment horizontal="center" vertical="center"/>
    </xf>
    <xf numFmtId="49" fontId="4" fillId="10" borderId="43" xfId="1660" applyNumberFormat="1" applyFont="1" applyFill="1" applyBorder="1" applyAlignment="1">
      <alignment vertical="center"/>
    </xf>
    <xf numFmtId="49" fontId="39" fillId="10" borderId="17" xfId="40" applyNumberFormat="1" applyFont="1" applyFill="1" applyBorder="1" applyAlignment="1" applyProtection="1">
      <alignment vertical="top"/>
    </xf>
    <xf numFmtId="49" fontId="4" fillId="10" borderId="17" xfId="570" applyNumberFormat="1" applyFont="1" applyFill="1" applyBorder="1" applyAlignment="1">
      <alignment vertical="center"/>
    </xf>
    <xf numFmtId="49" fontId="4" fillId="10" borderId="17" xfId="570" applyNumberFormat="1" applyFont="1" applyFill="1" applyBorder="1" applyAlignment="1">
      <alignment horizontal="center" vertical="center"/>
    </xf>
    <xf numFmtId="49" fontId="4" fillId="10" borderId="44" xfId="1660" applyNumberFormat="1" applyFont="1" applyFill="1" applyBorder="1" applyAlignment="1">
      <alignment vertical="top"/>
    </xf>
    <xf numFmtId="0" fontId="39" fillId="10" borderId="0" xfId="40" applyFont="1" applyFill="1" applyBorder="1" applyAlignment="1" applyProtection="1">
      <alignment horizontal="left"/>
    </xf>
    <xf numFmtId="0" fontId="2" fillId="10" borderId="0" xfId="1609" applyFont="1" applyFill="1"/>
    <xf numFmtId="49" fontId="4" fillId="10" borderId="0" xfId="570" applyNumberFormat="1" applyFont="1" applyFill="1" applyAlignment="1">
      <alignment vertical="top"/>
    </xf>
    <xf numFmtId="49" fontId="4" fillId="10" borderId="0" xfId="570" applyNumberFormat="1" applyFont="1" applyFill="1" applyAlignment="1">
      <alignment horizontal="center" vertical="top"/>
    </xf>
    <xf numFmtId="49" fontId="4" fillId="10" borderId="44" xfId="1660" applyNumberFormat="1" applyFont="1" applyFill="1" applyBorder="1" applyAlignment="1">
      <alignment horizontal="left" vertical="center"/>
    </xf>
    <xf numFmtId="49" fontId="39" fillId="10" borderId="0" xfId="40" applyNumberFormat="1" applyFont="1" applyFill="1" applyBorder="1" applyAlignment="1" applyProtection="1">
      <alignment horizontal="left" vertical="center"/>
    </xf>
    <xf numFmtId="49" fontId="39" fillId="10" borderId="0" xfId="40" applyNumberFormat="1" applyFont="1" applyFill="1" applyBorder="1" applyAlignment="1" applyProtection="1">
      <alignment horizontal="left" vertical="top"/>
    </xf>
    <xf numFmtId="49" fontId="39" fillId="10" borderId="0" xfId="40" applyNumberFormat="1" applyFont="1" applyFill="1" applyBorder="1" applyAlignment="1" applyProtection="1">
      <alignment vertical="center"/>
    </xf>
    <xf numFmtId="49" fontId="4" fillId="10" borderId="0" xfId="570" applyNumberFormat="1" applyFont="1" applyFill="1" applyAlignment="1">
      <alignment horizontal="left" vertical="center"/>
    </xf>
    <xf numFmtId="49" fontId="4" fillId="10" borderId="0" xfId="570" applyNumberFormat="1" applyFont="1" applyFill="1" applyAlignment="1">
      <alignment vertical="center"/>
    </xf>
    <xf numFmtId="49" fontId="4" fillId="10" borderId="44" xfId="1660" applyNumberFormat="1" applyFont="1" applyFill="1" applyBorder="1" applyAlignment="1">
      <alignment vertical="center"/>
    </xf>
    <xf numFmtId="49" fontId="2" fillId="10" borderId="0" xfId="0" applyNumberFormat="1" applyFont="1" applyFill="1" applyBorder="1" applyAlignment="1" applyProtection="1">
      <alignment vertical="center"/>
    </xf>
    <xf numFmtId="0" fontId="2" fillId="10" borderId="44" xfId="1609" applyFont="1" applyFill="1" applyBorder="1"/>
    <xf numFmtId="0" fontId="2" fillId="10" borderId="16" xfId="1609" applyFont="1" applyFill="1" applyBorder="1"/>
    <xf numFmtId="0" fontId="2" fillId="10" borderId="1" xfId="1609" applyFont="1" applyFill="1" applyBorder="1"/>
    <xf numFmtId="49" fontId="4" fillId="10" borderId="8" xfId="570" applyNumberFormat="1" applyFont="1" applyFill="1" applyBorder="1" applyAlignment="1">
      <alignment vertical="center"/>
    </xf>
    <xf numFmtId="49" fontId="4" fillId="10" borderId="45" xfId="570" applyNumberFormat="1" applyFont="1" applyFill="1" applyBorder="1" applyAlignment="1">
      <alignment vertical="top"/>
    </xf>
    <xf numFmtId="49" fontId="4" fillId="10" borderId="45" xfId="570" applyNumberFormat="1" applyFont="1" applyFill="1" applyBorder="1" applyAlignment="1">
      <alignment vertical="center"/>
    </xf>
    <xf numFmtId="284" fontId="4" fillId="10" borderId="45" xfId="570" applyNumberFormat="1" applyFont="1" applyFill="1" applyBorder="1" applyAlignment="1">
      <alignment vertical="center"/>
    </xf>
    <xf numFmtId="0" fontId="2" fillId="10" borderId="45" xfId="1609" applyFont="1" applyFill="1" applyBorder="1"/>
    <xf numFmtId="0" fontId="2" fillId="10" borderId="9" xfId="1609" applyFont="1" applyFill="1" applyBorder="1"/>
    <xf numFmtId="49" fontId="39" fillId="10" borderId="0" xfId="40" applyNumberFormat="1" applyFont="1" applyFill="1" applyBorder="1" applyAlignment="1" applyProtection="1" quotePrefix="1">
      <alignment vertical="center"/>
    </xf>
  </cellXfs>
  <cellStyles count="1676">
    <cellStyle name="常规" xfId="0" builtinId="0"/>
    <cellStyle name="_03_长期资产申报表_股权等_ABC-pbc表20060610" xfId="1"/>
    <cellStyle name="_03_长期资产申报表_pbc_替换第二版_ABC-pbc表20060610_PBC(CG)-MASTER" xfId="2"/>
    <cellStyle name="_三九脑科收益法表格" xfId="3"/>
    <cellStyle name="$" xfId="4"/>
    <cellStyle name="货币[0]" xfId="5" builtinId="7"/>
    <cellStyle name="_CCB.HO.New TB template.PRC Sorting.040210" xfId="6"/>
    <cellStyle name="_03_长期资产申报表_pbc_pbc-汇总LAST3_PBC(CG)-MASTER" xfId="7"/>
    <cellStyle name="_03_长期资产申报表_pbc_pbc-汇总LAST3" xfId="8"/>
    <cellStyle name="20% - 强调文字颜色 3" xfId="9" builtinId="38"/>
    <cellStyle name="normal1R" xfId="10"/>
    <cellStyle name="_03_长期资产申报表_pbc_替换第二版_ABC-pbc表20060610" xfId="11"/>
    <cellStyle name="_03_长期资产申报表_pbc_pbc-汇总LAST3_PBC(CG)-MASTER_PBC(CG)-MASTER" xfId="12"/>
    <cellStyle name="_IAS Adjustments011231_CCB.HO.New TB template.CCB PRC IAS Sorting.040223 trial run" xfId="13"/>
    <cellStyle name="输入" xfId="14" builtinId="20"/>
    <cellStyle name="货币" xfId="15" builtinId="4"/>
    <cellStyle name="Accent2 - 40%" xfId="16"/>
    <cellStyle name="千位分隔[0]" xfId="17" builtinId="6"/>
    <cellStyle name="_Currency" xfId="18"/>
    <cellStyle name="好_2010年固定资产" xfId="19"/>
    <cellStyle name="常规 2 31" xfId="20"/>
    <cellStyle name="常规 2 26" xfId="21"/>
    <cellStyle name="_CCB.HO.2003 Jnl summary by jnl.GL PRC 81-120.031221" xfId="22"/>
    <cellStyle name="Calc Percent (1)" xfId="23"/>
    <cellStyle name="40% - 强调文字颜色 3" xfId="24" builtinId="39"/>
    <cellStyle name="_03_长期资产申报表_pbc_Book2 (2)_股权等_ABC-pbc表20060610－赵静_PBC(CG)-MASTER" xfId="25"/>
    <cellStyle name="." xfId="26"/>
    <cellStyle name="差" xfId="27" builtinId="27"/>
    <cellStyle name="_2006年资产台帐-报审计" xfId="28"/>
    <cellStyle name="_03_长期资产申报表_pbc_替换第二版_PBC(CG)-MASTER_PBC(CG)-MASTER" xfId="29"/>
    <cellStyle name="千位分隔" xfId="30" builtinId="3"/>
    <cellStyle name="_03_长期资产申报表_pbc-汇总_股权等_ABC-pbc表20060610－赵静_PBC(CG)-MASTER" xfId="31"/>
    <cellStyle name="_03_长期资产申报表_pbc_pbc-2版（附表）maqiang_股权等_原ABC-pbc表_PBC(CG)-MASTER" xfId="32"/>
    <cellStyle name="_03_长期资产申报表_原ABC-pbc表_PBC(CG)-MASTER" xfId="33"/>
    <cellStyle name="60% - 强调文字颜色 3" xfId="34" builtinId="40"/>
    <cellStyle name="_03_长期资产申报表_pbc_Book2_原ABC-pbc表" xfId="35"/>
    <cellStyle name="_03_长期资产申报表_pbc_原ABC-pbc表_PBC(CG)-MASTER" xfId="36"/>
    <cellStyle name="_03_长期资产申报表_pbc_Worksheet in   pbc-汇总LAST_PBC(CG)-MASTER_PBC(CG)-MASTER" xfId="37"/>
    <cellStyle name="t_EVP3.01" xfId="38"/>
    <cellStyle name="_03_长期资产申报表_pbc_Book2(1)" xfId="39"/>
    <cellStyle name="超链接" xfId="40" builtinId="8"/>
    <cellStyle name="百分比" xfId="41" builtinId="5"/>
    <cellStyle name="%." xfId="42"/>
    <cellStyle name="已访问的超链接" xfId="43" builtinId="9"/>
    <cellStyle name="12" xfId="44"/>
    <cellStyle name="_03_长期资产申报表_pbc_Book2(1)_股权等_ABC-pbc表20060610_PBC(CG)-MASTER" xfId="45"/>
    <cellStyle name="entry" xfId="46"/>
    <cellStyle name="注释" xfId="47" builtinId="10"/>
    <cellStyle name="_评估申报表--老版－审计0000_宝源生物收益法模型表" xfId="48"/>
    <cellStyle name=".1" xfId="49"/>
    <cellStyle name="_CCB.HEN.Item12.ProfitNAVRecon.031209.LY_CCB.JX.Item12.X.ProfitNAVRecon.031209.JW_CCB.HO.NAV Recon.031226.AL_CCB.Dec03AuditPack.GL.V2" xfId="50"/>
    <cellStyle name="标题 4" xfId="51" builtinId="19"/>
    <cellStyle name="PrePop Units (1)" xfId="52"/>
    <cellStyle name="_03_长期资产申报表_pbc_pbc-汇总LAST2_PBC(CG)-MASTER" xfId="53"/>
    <cellStyle name="_2006财务费用" xfId="54"/>
    <cellStyle name="常规 12 2 2" xfId="55"/>
    <cellStyle name="60% - 强调文字颜色 2" xfId="56" builtinId="36"/>
    <cellStyle name="警告文本" xfId="57" builtinId="11"/>
    <cellStyle name="Currency$[0]" xfId="58"/>
    <cellStyle name="_电信项目资产评估调查表06.4.30（收益法）-信息公司" xfId="59"/>
    <cellStyle name="_附件3：收益法申报表（煤炭行业）" xfId="60"/>
    <cellStyle name="标题" xfId="61" builtinId="15"/>
    <cellStyle name="差_折现率wind计算模型-火电模型" xfId="62"/>
    <cellStyle name="_CCB.HEN.Item12.ProfitNAVRecon.031209.LY_CCB.JX.Item12.X.ProfitNAVRecon.031209.JW_CCB.HO.NAV Recon.031208.EL_CCB.Dec03AuditPack.GL.V2" xfId="63"/>
    <cellStyle name="_CCB.HEN.Item12.ProfitNAVRecon.031209.LY_CCB.HO.NAV Recon.031226.AL" xfId="64"/>
    <cellStyle name="_03_长期资产申报表_pbc-汇总_股权等_原ABC-pbc表_PBC(CG)-MASTER" xfId="65"/>
    <cellStyle name="解释性文本" xfId="66" builtinId="53"/>
    <cellStyle name="_03_长期资产申报表_pbc_Book2_股权等_ABC-pbc表20060610_PBC(CG)-MASTER" xfId="67"/>
    <cellStyle name="—_GS_Balance_Maxis_Model_1_final7.16" xfId="68"/>
    <cellStyle name="—" xfId="69"/>
    <cellStyle name="标题 1" xfId="70" builtinId="16"/>
    <cellStyle name="标题 2" xfId="71" builtinId="17"/>
    <cellStyle name="_Headline" xfId="72"/>
    <cellStyle name="好_上海-收益法12-20" xfId="73"/>
    <cellStyle name="百分比 5" xfId="74"/>
    <cellStyle name="—_GS_Balance_Maxis_Model_1_Residential Broadband Financial Projection Model v8 Tier 2_Residential Broadband Financial Projection Model v14_final7.16" xfId="75"/>
    <cellStyle name="标题 3" xfId="76" builtinId="18"/>
    <cellStyle name="—_GS_DCF_Maxis_Model_1_Residential Broadband Financial Projection Model v8 Tier 1_Residential Broadband Financial Projection Model v14" xfId="77"/>
    <cellStyle name="桁区切り_１１月価格表" xfId="78"/>
    <cellStyle name="百分比 6" xfId="79"/>
    <cellStyle name="_03_长期资产申报表_pbc_Worksheet in   pbc-汇总LAST_ABC-pbc表20060610_PBC(CG)-MASTER_PBC(CG)-MASTER" xfId="80"/>
    <cellStyle name="_03_长期资产申报表_pbc_pbc-2版（附表）maqiang_股权等_ABC-pbc表20060610" xfId="81"/>
    <cellStyle name=".0" xfId="82"/>
    <cellStyle name="_TableSuperHeading" xfId="83"/>
    <cellStyle name="60% - 强调文字颜色 1" xfId="84" builtinId="32"/>
    <cellStyle name="t_GB MODEL 082803 V1" xfId="85"/>
    <cellStyle name="60% - 强调文字颜色 4" xfId="86" builtinId="44"/>
    <cellStyle name="_CCB.HO.2003 Jnl summary by jnl.Gl.specific for HO branch" xfId="87"/>
    <cellStyle name="_03_长期资产申报表_pbc_pbc-汇总LAST2_股权等_ABC-pbc表20060610_PBC(CG)-MASTER_PBC(CG)-MASTER" xfId="88"/>
    <cellStyle name="输出" xfId="89" builtinId="21"/>
    <cellStyle name="计算" xfId="90" builtinId="22"/>
    <cellStyle name="_CCB.HEN.Item12.ProfitNAVRecon.031209.LY_CCB.JX.Item12.X.ProfitNAVRecon.031209.JW_CCB.SX.Item12.F.ProfitNAVRecon.031212.MS" xfId="91"/>
    <cellStyle name="_03_长期资产申报表_股权等_原ABC-pbc表" xfId="92"/>
    <cellStyle name="_CCB.HEN.Item12.ProfitNAVRecon.031209.LY_1_CCB.CQ.Item12.1D.ProfitNAVRec.031213-revised.dhnc" xfId="93"/>
    <cellStyle name="检查单元格" xfId="94" builtinId="23"/>
    <cellStyle name="Link Units (1)" xfId="95"/>
    <cellStyle name="_03_长期资产申报表_pbc_Book2 (2)_ABC-pbc表20060610" xfId="96"/>
    <cellStyle name="20% - 强调文字颜色 6" xfId="97" builtinId="50"/>
    <cellStyle name="_CCB.HEN.Item12.ProfitNAVRecon.031209.LY_CCB.HOBranch.Item12.1D.ProfitNAVRecon.031202" xfId="98"/>
    <cellStyle name="_03_长期资产申报表_pbc_pbc-汇总LAST_股权等_ABC-pbc表20060610_PBC(CG)-MASTER" xfId="99"/>
    <cellStyle name="_long term loan - others 300504" xfId="100"/>
    <cellStyle name="强调文字颜色 2" xfId="101" builtinId="33"/>
    <cellStyle name="_CCB.QH.Item12..ProfitNAVRecon.031206-HL.ML_CCB.HO.Profit Recon.HL.031222.AL_CCB.Dec03AuditPack.GL.V2" xfId="102"/>
    <cellStyle name="好_04-雷沃动力收益法评估表2008-06(dxz)" xfId="103"/>
    <cellStyle name="差_收益法模型表1" xfId="104"/>
    <cellStyle name="Code" xfId="105"/>
    <cellStyle name="_CCB.QH.Item12..ProfitNAVRecon.031206-HL.ML_CCB.HEN.Item12.F.ProfitNAVRecon.HL.031214.KL_CCB.Dec03AuditPack.GL.V2" xfId="106"/>
    <cellStyle name="_IAS Adjustments030630_CCB.Dec03AuditPack.GL.V2" xfId="107"/>
    <cellStyle name="链接单元格" xfId="108" builtinId="24"/>
    <cellStyle name="n_GB model V7 0914" xfId="109"/>
    <cellStyle name="_CCB(1).JL.Item12.ProfitNAVRecon.031127.ty" xfId="110"/>
    <cellStyle name="汇总" xfId="111" builtinId="25"/>
    <cellStyle name=".00" xfId="112"/>
    <cellStyle name="_泰山玻纤现金流预测061210" xfId="113"/>
    <cellStyle name="_CCB.HEN.Item12.ProfitNAVRecon.031209.LY_1_CCB.CQ.Item12.1D.ProfitNAVRec.031213-revised.dhnc_CCB.Dec03AuditPack.GL.V2" xfId="114"/>
    <cellStyle name="_03_长期资产申报表_pbc_替换第二版" xfId="115"/>
    <cellStyle name="_CCB Consol Item12 NAV and Profit Recon 040202( to be updated) EL" xfId="116"/>
    <cellStyle name="好" xfId="117" builtinId="26"/>
    <cellStyle name="_CCB.QH.Item12..ProfitNAVRecon.031206-HL.ML_CCB.JL.Item12.new NAV.031223" xfId="118"/>
    <cellStyle name="_CCB.SZ.reporting Pack.031110.DY_CCB.Dec03AuditPack.GL.V2" xfId="119"/>
    <cellStyle name="c_GB model V5.2 0914" xfId="120"/>
    <cellStyle name="AA NUMBER2" xfId="121"/>
    <cellStyle name="_03_长期资产申报表_pbc_pbc-汇总LAST2_股权等_原ABC-pbc表" xfId="122"/>
    <cellStyle name="适中" xfId="123" builtinId="28"/>
    <cellStyle name="_03_长期资产申报表_pbc_Book2wu_股权等" xfId="124"/>
    <cellStyle name=".000" xfId="125"/>
    <cellStyle name="_03_长期资产申报表_pbc_pbc-汇总LAST3_股权等_ABC-pbc表20060610" xfId="126"/>
    <cellStyle name="20% - 强调文字颜色 5" xfId="127" builtinId="46"/>
    <cellStyle name="—_GS_Balance_Maxis_Model_1_Residential Broadband Financial Projection Model v8 Tier 2_Residential Broadband Financial Projection Model v14.3_final7.16" xfId="128"/>
    <cellStyle name="强调文字颜色 1" xfId="129" builtinId="29"/>
    <cellStyle name="Link Units (0)" xfId="130"/>
    <cellStyle name="_03_长期资产申报表_pbc_pbc-汇总LAST1" xfId="131"/>
    <cellStyle name="20% - 强调文字颜色 1" xfId="132" builtinId="30"/>
    <cellStyle name="뷭?_BOOKSHIP" xfId="133"/>
    <cellStyle name="_03_长期资产申报表_pbc_Book2(1)_股权等_原ABC-pbc表_PBC(CG)-MASTER" xfId="134"/>
    <cellStyle name="40% - 强调文字颜色 1" xfId="135" builtinId="31"/>
    <cellStyle name="_03_长期资产申报表_pbc_pbc-汇总LAST2" xfId="136"/>
    <cellStyle name="20% - 强调文字颜色 2" xfId="137" builtinId="34"/>
    <cellStyle name="_CCB.HO.2001 combined Jnl summary.GL.031221_CCB.Dec03AuditPack.GL.V2" xfId="138"/>
    <cellStyle name="_03_长期资产申报表_pbc-汇总_PBC(CG)-MASTER_PBC(CG)-MASTER" xfId="139"/>
    <cellStyle name="40% - 强调文字颜色 2" xfId="140" builtinId="35"/>
    <cellStyle name="千位分隔[0] 2" xfId="141"/>
    <cellStyle name="_03_长期资产申报表_pbc_Book2222222222222222222222222222222222222222222222222_原ABC-pbc表_PBC(CG)-MASTER" xfId="142"/>
    <cellStyle name="_03_长期资产申报表_Book2222222222222222222222222222222222222222222222222_原ABC-pbc表_PBC(CG)-MASTER" xfId="143"/>
    <cellStyle name="_PRC Adjustments 021231_CCB.HO.New TB template.IAS Sorting.040210_CCB.Dec03AuditPack.GL.V2" xfId="144"/>
    <cellStyle name="强调文字颜色 3" xfId="145" builtinId="37"/>
    <cellStyle name="—_GS_DCF_Maxis_Model_1_Residential Broadband Financial Projection Model v8 Tier 3_Residential Broadband Financial Projection Model v14_final7.201" xfId="146"/>
    <cellStyle name="_Part III.200406.Loan and Liabilities details.(Site Name)_Shenhua PBC package 050530" xfId="147"/>
    <cellStyle name="PSChar" xfId="148"/>
    <cellStyle name="强调文字颜色 4" xfId="149" builtinId="41"/>
    <cellStyle name="_CCB.HEN.Item12.ProfitNAVRecon.031209.LY_CCB.LN.Item12.Profit  NAV reconciliation.031121" xfId="150"/>
    <cellStyle name="_03_长期资产申报表_pbc_pbc-汇总LAST_PBC(CG)-MASTER_PBC(CG)-MASTER" xfId="151"/>
    <cellStyle name="_03_长期资产申报表_pbc_Book2(1)_股权等_ABC-pbc表20060610－赵静_PBC(CG)-MASTER" xfId="152"/>
    <cellStyle name="20% - 强调文字颜色 4" xfId="153" builtinId="42"/>
    <cellStyle name="_CCB.HO.2003 Jnl summary by jnl.GL PRC 81-120.031221_CCB.Dec03AuditPack.GL.V2" xfId="154"/>
    <cellStyle name=".0_1028ERP明细估值(DCF)尽职调查表(金嗓子)" xfId="155"/>
    <cellStyle name="40% - 强调文字颜色 4" xfId="156" builtinId="43"/>
    <cellStyle name="_03_长期资产申报表_pbc_pbc-汇总LAST1_PBC(CG)-MASTER" xfId="157"/>
    <cellStyle name=".0\" xfId="158"/>
    <cellStyle name="强调文字颜色 5" xfId="159" builtinId="45"/>
    <cellStyle name="F2" xfId="160"/>
    <cellStyle name="_03_长期资产申报表_pbc_Book2222222222222222222222222222222222222222222222222_ABC-pbc表20060610" xfId="161"/>
    <cellStyle name="40% - 强调文字颜色 5" xfId="162" builtinId="47"/>
    <cellStyle name="—_GS_PNL_Maxis_Model_1_final7.201" xfId="163"/>
    <cellStyle name="0" xfId="164"/>
    <cellStyle name="_03_长期资产申报表_Book2222222222222222222222222222222222222222222222222_ABC-pbc表20060610" xfId="165"/>
    <cellStyle name="—_GS Assumptions-F_Maxis_Model_1_Residential Broadband Financial Projection Model v8 Tier 2_Residential Broadband Financial Projection Model v14" xfId="166"/>
    <cellStyle name="_CCB.HEN.Item12.ProfitNAVRecon.031209.LY_CCB.JX.Item12.X.ProfitNAVRecon.031209.JW_CCB.HO.NAV Recon.031208.EL" xfId="167"/>
    <cellStyle name="60% - 强调文字颜色 5" xfId="168" builtinId="48"/>
    <cellStyle name="_PRC Adjustments 021231_CCB.HO.New TB template.IAS Sorting.040210" xfId="169"/>
    <cellStyle name="强调文字颜色 6" xfId="170" builtinId="49"/>
    <cellStyle name="_IAS Adjustments030630_CCB.HO.New TB template.PRC Sorting.040210_CCB.Dec03AuditPack.GL.V2" xfId="171"/>
    <cellStyle name="F3" xfId="172"/>
    <cellStyle name="40% - 强调文字颜色 6" xfId="173" builtinId="51"/>
    <cellStyle name="60% - 强调文字颜色 6" xfId="174" builtinId="52"/>
    <cellStyle name="_1Red" xfId="175"/>
    <cellStyle name="_03_长期资产申报表_pbc_Worksheet in   pbc-汇总LAST_ABC-pbc表20060610_PBC(CG)-MASTER" xfId="176"/>
    <cellStyle name="_x000d__x000a_JournalTemplate=C:\COMFO\CTALK\JOURSTD.TPL_x000d__x000a_LbStateAddress=3 3 0 251 1 89 2 311_x000d__x000a_LbStateJou" xfId="177"/>
    <cellStyle name="好_折现率wind计算模型-火电模型" xfId="178"/>
    <cellStyle name="Header1" xfId="179"/>
    <cellStyle name="_03_长期资产申报表_pbc_Book2222222222222222222222222222222222222222222222222_股权等_PBC(CG)-MASTER_PBC(CG)-MASTER" xfId="180"/>
    <cellStyle name="_03_长期资产申报表_pbc_替换第二版_股权等_PBC(CG)-MASTER_PBC(CG)-MASTER" xfId="181"/>
    <cellStyle name="1,comma" xfId="182"/>
    <cellStyle name="AA QUESTION" xfId="183"/>
    <cellStyle name="_03_长期资产申报表_pbc_Worksheet in   pbc-汇总LAST_股权等_原ABC-pbc表_PBC(CG)-MASTER" xfId="184"/>
    <cellStyle name="_03_长期资产申报表_pbc_pbc-2版（附表）maqiang_原ABC-pbc表" xfId="185"/>
    <cellStyle name="$." xfId="186"/>
    <cellStyle name="Percent [0%]" xfId="187"/>
    <cellStyle name="—_GS_DCF_Maxis_Model_1_Residential Broadband Financial Projection Model v8 Tier 2_final7.201" xfId="188"/>
    <cellStyle name="_03_长期资产申报表_pbc_Book2_PBC(CG)-MASTER" xfId="189"/>
    <cellStyle name="—_GS_Balance_Maxis_Model_1_Residential Broadband Financial Projection Model v8 Tier 3_Residential Broadband Financial Projection Model v14_final7.16" xfId="190"/>
    <cellStyle name="%" xfId="191"/>
    <cellStyle name="s_SPRC" xfId="192"/>
    <cellStyle name="_CCB.HO.NAV Recon.031208.AL_CCB.Dec03AuditPack.GL.V2" xfId="193"/>
    <cellStyle name="(1,000)x" xfId="194"/>
    <cellStyle name="—_GS_Cash  (2)_Maxis_Model_1_Residential Broadband Financial Projection Model v8 Tier 3_Residential Broadband Financial Projection Model v14_final7.201" xfId="195"/>
    <cellStyle name="_long term loan - others 300504_Shenhua PBC package 050530_附件1：审计评估联合申报明细表" xfId="196"/>
    <cellStyle name="—_Maxis_Model_1_final7.16" xfId="197"/>
    <cellStyle name="F4" xfId="198"/>
    <cellStyle name="_2005三九内部抵消" xfId="199"/>
    <cellStyle name="Dia" xfId="200"/>
    <cellStyle name="{Thousand}" xfId="201"/>
    <cellStyle name="(1,000)" xfId="202"/>
    <cellStyle name="Pourcentage_pldt" xfId="203"/>
    <cellStyle name=".2" xfId="204"/>
    <cellStyle name="_Shenhua PBC package 050530_(中企华)审计评估联合申报明细表.V1" xfId="205"/>
    <cellStyle name=".3" xfId="206"/>
    <cellStyle name="_外高桥收益预测表" xfId="207"/>
    <cellStyle name="—_GS_Cash _Maxis_Model_1_Residential Broadband Financial Projection Model v8 Tier 1_Residential Broadband Financial Projection Model v14_final7.16" xfId="208"/>
    <cellStyle name="—_GS_DCF_Maxis_Model_1_Residential Broadband Financial Projection Model v8 Tier 3_Residential Broadband Financial Projection Model v14.3" xfId="209"/>
    <cellStyle name="??" xfId="210"/>
    <cellStyle name="?? [0.00]_Analysis of Loans" xfId="211"/>
    <cellStyle name="_HQ-20050621" xfId="212"/>
    <cellStyle name="—_Maxis_Model_1_Residential Broadband Financial Projection Model v8 Tier 1_Residential Broadband Financial Projection Model v14_final7.201" xfId="213"/>
    <cellStyle name="Accent4 - 60%" xfId="214"/>
    <cellStyle name="_03_长期资产申报表_pbc_pbc-汇总LAST_ABC-pbc表20060610－赵静" xfId="215"/>
    <cellStyle name="—_GS_Cash _Maxis_Model_1_Residential Broadband Financial Projection Model v8 Tier 2_Residential Broadband Financial Projection Model v14_final7.201" xfId="216"/>
    <cellStyle name="?? [0]" xfId="217"/>
    <cellStyle name="_国电双辽发电公司1011" xfId="218"/>
    <cellStyle name="_03_长期资产申报表_pbc_Book2 (2)_股权等_原ABC-pbc表" xfId="219"/>
    <cellStyle name="style2" xfId="220"/>
    <cellStyle name="Percent[2]" xfId="221"/>
    <cellStyle name="???? [0.00]_Analysis of Loans" xfId="222"/>
    <cellStyle name="????_Analysis of Loans" xfId="223"/>
    <cellStyle name="—_GS_Balance_Maxis_Model_1_Residential Broadband Financial Projection Model v8 Tier 2_Residential Broadband Financial Projection Model v14_final7.201" xfId="224"/>
    <cellStyle name="_KPMG original version_评估明细表(新准则)电力0630" xfId="225"/>
    <cellStyle name="_CCB.HEN.Item12.ProfitNAVRecon.031209.LY_1_CCB.SX.Item12.F.ProfitNAVRecon.031212.MS" xfId="226"/>
    <cellStyle name="_五凌电力现金流计算表20060916" xfId="227"/>
    <cellStyle name="_03_长期资产申报表_pbc-汇总_股权等" xfId="228"/>
    <cellStyle name="??_????????" xfId="229"/>
    <cellStyle name="—_GS_Cash  (2)_Maxis_Model_1_Residential Broadband Financial Projection Model v8 Tier 1_Residential Broadband Financial Projection Model v14.3_final7.16" xfId="230"/>
    <cellStyle name="?鹎%U龡&amp;H?_x0008__x001c__x001c_?_x0007__x0001__x0001_" xfId="231"/>
    <cellStyle name="_03_长期资产申报表_pbc_Book2222222222222222222222222222222222222222222222222_股权等" xfId="232"/>
    <cellStyle name="?餡_x000c_k?_x000d_^黇_x0001_??_x0007__x0001__x0001_" xfId="233"/>
    <cellStyle name="?痃%S&amp;F?_x0008_?o_x0006__x0007__x0001__x0001_" xfId="234"/>
    <cellStyle name="千位分隔 3 3" xfId="235"/>
    <cellStyle name="_%(SignOnly)" xfId="236"/>
    <cellStyle name="千位分隔 11" xfId="237"/>
    <cellStyle name="_KPMG original version_(中企华)审计评估联合申报明细表.V1" xfId="238"/>
    <cellStyle name="@_text" xfId="239"/>
    <cellStyle name="_03_长期资产申报表_pbc_pbc-汇总LAST_ABC-pbc表20060610_PBC(CG)-MASTER_PBC(CG)-MASTER" xfId="240"/>
    <cellStyle name="_Currency_Satelindo Model 30.7.1999" xfId="241"/>
    <cellStyle name="_CCB.HO.New TB template.CCB PRC IAS Sorting.040223 trial run_CCB.Dec03AuditPack.GL.V2" xfId="242"/>
    <cellStyle name="_03_长期资产申报表_pbc_Book2_ABC-pbc表20060610－赵静" xfId="243"/>
    <cellStyle name="@_text_附件4：D表-《资产状况调查表》" xfId="244"/>
    <cellStyle name="_CCB.HO.2002 Jnl summary by jnl.GL PRC 41-80.grouped.031221_CCB.HO.2003 Jnl summary by jnl.GL PRC 13-20.031221_CCB.Dec03AuditPack.GL.V2" xfId="245"/>
    <cellStyle name="@ET_Style?CF_Style_469" xfId="246"/>
    <cellStyle name="n_GB MODEL 082803 V1" xfId="247"/>
    <cellStyle name="_CCB.HO.2001 Jnl summary by jnl.GL PRC 1-12,33" xfId="248"/>
    <cellStyle name="revised 2" xfId="249"/>
    <cellStyle name="_%(SignSpaceOnly)" xfId="250"/>
    <cellStyle name="_03_长期资产申报表_pbc_Book2_股权等_ABC-pbc表20060610－赵静_PBC(CG)-MASTER" xfId="251"/>
    <cellStyle name="_(中企华)审计评估联合申报明细表.V1" xfId="252"/>
    <cellStyle name="_03_长期资产申报表_pbc_Book2 (2)_原ABC-pbc表_PBC(CG)-MASTER" xfId="253"/>
    <cellStyle name="常规 21 2" xfId="254"/>
    <cellStyle name="_03_长期资产申报表_pbc-汇总_股权等_PBC(CG)-MASTER_PBC(CG)-MASTER" xfId="255"/>
    <cellStyle name="—_GS_Balance_Maxis_Model_1_Residential Broadband Financial Projection Model v8 Tier 3_Residential Broadband Financial Projection Model v14" xfId="256"/>
    <cellStyle name="常规 10" xfId="257"/>
    <cellStyle name="_000外高桥提供预测表收益法" xfId="258"/>
    <cellStyle name="—_GS_Cash _Maxis_Model_1_Residential Broadband Financial Projection Model v8 Tier 3_final7.201" xfId="259"/>
    <cellStyle name="—_GS_PNL_Maxis_Model_1_Residential Broadband Financial Projection Model v8 Tier 1" xfId="260"/>
    <cellStyle name="_SubHeading" xfId="261"/>
    <cellStyle name="_01-0000中国国际旅行社总社(新准则)" xfId="262"/>
    <cellStyle name="_03_长期资产申报表_pbc_Book2_股权等_ABC-pbc表20060610－赵静" xfId="263"/>
    <cellStyle name="—_GS_Balance_Maxis_Model_1_Residential Broadband Financial Projection Model v8 Tier 3_Residential Broadband Financial Projection Model v14.3_final7.16" xfId="264"/>
    <cellStyle name="_Multiple" xfId="265"/>
    <cellStyle name="Col Heads" xfId="266"/>
    <cellStyle name="_03_长期资产申报表_pbc_Book2 (2)_原ABC-pbc表" xfId="267"/>
    <cellStyle name="_01新航本部评估表-516" xfId="268"/>
    <cellStyle name="差_评估申报表-潮州远泰0112" xfId="269"/>
    <cellStyle name="_03_长期资产申报表_pbc" xfId="270"/>
    <cellStyle name="—_GS_Cash  (2)_Maxis_Model_1_Residential Broadband Financial Projection Model v8 Tier 1_final7.201" xfId="271"/>
    <cellStyle name="_03_长期资产申报表" xfId="272"/>
    <cellStyle name="_03_长期资产申报表_pbc_ABC-pbc表20060610" xfId="273"/>
    <cellStyle name="—_Maxis_Model_1_Residential Broadband Financial Projection Model v8 Tier 3_Residential Broadband Financial Projection Model v14.3" xfId="274"/>
    <cellStyle name="_03_长期资产申报表_ABC-pbc表20060610" xfId="275"/>
    <cellStyle name="_03_长期资产申报表_pbc_pbc-汇总LAST2_ABC-pbc表20060610－赵静" xfId="276"/>
    <cellStyle name="—_Maxis_Model_1_Residential Broadband Financial Projection Model v8 Tier 2_Residential Broadband Financial Projection Model v14.3_final7.201" xfId="277"/>
    <cellStyle name="_03_长期资产申报表_ABC-pbc表20060610_PBC(CG)-MASTER" xfId="278"/>
    <cellStyle name="—_GS_Cash  (2)_Maxis_Model_1_Residential Broadband Financial Projection Model v8 Tier 1_Residential Broadband Financial Projection Model v14_final7.201" xfId="279"/>
    <cellStyle name="—_GS_Cash _Maxis_Model_1_Residential Broadband Financial Projection Model v8 Tier 3_Residential Broadband Financial Projection Model v14.3_final7.201" xfId="280"/>
    <cellStyle name="STYL1 - Style1" xfId="281"/>
    <cellStyle name="_03_长期资产申报表_pbc_ABC-pbc表20060610_PBC(CG)-MASTER" xfId="282"/>
    <cellStyle name="_03_长期资产申报表_pbc_pbc-汇总LAST2_ABC-pbc表20060610－赵静_PBC(CG)-MASTER" xfId="283"/>
    <cellStyle name="_PRC Adjustments 011231_CCB.HO.New TB template.CCB PRC IAS Sorting.040223 trial run" xfId="284"/>
    <cellStyle name="常规 2 20" xfId="285"/>
    <cellStyle name="常规 2 15" xfId="286"/>
    <cellStyle name="_03_长期资产申报表_ABC-pbc表20060610_PBC(CG)-MASTER_PBC(CG)-MASTER" xfId="287"/>
    <cellStyle name="Fixed" xfId="288"/>
    <cellStyle name="—_GS_Cash _Maxis_Model_1_Residential Broadband Financial Projection Model v8 Tier 1_Residential Broadband Financial Projection Model v14" xfId="289"/>
    <cellStyle name="Currency_ rislugp" xfId="290"/>
    <cellStyle name="_03_长期资产申报表_pbc_ABC-pbc表20060610_PBC(CG)-MASTER_PBC(CG)-MASTER" xfId="291"/>
    <cellStyle name="_03_长期资产申报表_pbc_ABC-pbc表20060610－赵静" xfId="292"/>
    <cellStyle name="—_GS Assumptions-F_Maxis_Model_1_Residential Broadband Financial Projection Model v8 Tier 2_final7.16" xfId="293"/>
    <cellStyle name="—_GS_Cash " xfId="294"/>
    <cellStyle name="_03_长期资产申报表_pbc-汇总_Book2222222222222222222222222222222222222222222222222_ABC-pbc表20060610_PBC(CG)-MASTER_PBC(CG)-MASTER" xfId="295"/>
    <cellStyle name="_03_长期资产申报表_ABC-pbc表20060610－赵静" xfId="296"/>
    <cellStyle name="c_EVP3.01" xfId="297"/>
    <cellStyle name="_03_长期资产申报表_pbc_pbc-汇总LAST1_股权等_ABC-pbc表20060610－赵静_PBC(CG)-MASTER" xfId="298"/>
    <cellStyle name="_03_长期资产申报表_pbc_ABC-pbc表20060610－赵静_PBC(CG)-MASTER" xfId="299"/>
    <cellStyle name="_03_长期资产申报表_ABC-pbc表20060610－赵静_PBC(CG)-MASTER" xfId="300"/>
    <cellStyle name="_03_长期资产申报表_pbc_Book2222222222222222222222222222222222222222222222222" xfId="301"/>
    <cellStyle name="_03_长期资产申报表_Book2222222222222222222222222222222222222222222222222" xfId="302"/>
    <cellStyle name="差_特车收益法各种指标" xfId="303"/>
    <cellStyle name="_03_长期资产申报表_pbc_Book2222222222222222222222222222222222222222222222222_ABC-pbc表20060610_PBC(CG)-MASTER" xfId="304"/>
    <cellStyle name="_03_长期资产申报表_Book2222222222222222222222222222222222222222222222222_ABC-pbc表20060610_PBC(CG)-MASTER" xfId="305"/>
    <cellStyle name="_03_长期资产申报表_pbc_Book2222222222222222222222222222222222222222222222222_ABC-pbc表20060610_PBC(CG)-MASTER_PBC(CG)-MASTER" xfId="306"/>
    <cellStyle name="—_Maxis_Model_1_Residential Broadband Financial Projection Model v8 Tier 2" xfId="307"/>
    <cellStyle name="—_GS_Cash _Maxis_Model_1_Residential Broadband Financial Projection Model v8 Tier 3" xfId="308"/>
    <cellStyle name="_IAS Adjustments021231_CCB.HO.New TB template.PRC Sorting.040210_CCB.Dec03AuditPack.GL.V2" xfId="309"/>
    <cellStyle name="_03_长期资产申报表_Book2222222222222222222222222222222222222222222222222_ABC-pbc表20060610_PBC(CG)-MASTER_PBC(CG)-MASTER" xfId="310"/>
    <cellStyle name="宋体繁体潒慭n_x0002_" xfId="311"/>
    <cellStyle name="_03_长期资产申报表_pbc_Book2222222222222222222222222222222222222222222222222_ABC-pbc表20060610－赵静" xfId="312"/>
    <cellStyle name="_IAS Adjustments030630_CCB.HO.New TB template.IAS Sorting.040210_CCB.Dec03AuditPack.GL.V2" xfId="313"/>
    <cellStyle name="{Z'0000(1 dec)}" xfId="314"/>
    <cellStyle name="—_GS_Cash  (2)_Maxis_Model_1_Residential Broadband Financial Projection Model v8 Tier 3_Residential Broadband Financial Projection Model v14.3_final7.16" xfId="315"/>
    <cellStyle name="—_Maxis_Model_1_Residential Broadband Financial Projection Model v8 Tier 1_Residential Broadband Financial Projection Model v14.3_final7.201" xfId="316"/>
    <cellStyle name="_03_长期资产申报表_Book2222222222222222222222222222222222222222222222222_ABC-pbc表20060610－赵静" xfId="317"/>
    <cellStyle name="—_GS_Cash _Maxis_Model_1_Residential Broadband Financial Projection Model v8 Tier 2_Residential Broadband Financial Projection Model v14.3_final7.201" xfId="318"/>
    <cellStyle name="_profit forecast准则差异 0526－v2" xfId="319"/>
    <cellStyle name="_03_长期资产申报表_pbc_Book2222222222222222222222222222222222222222222222222_ABC-pbc表20060610－赵静_PBC(CG)-MASTER" xfId="320"/>
    <cellStyle name="Currency,0" xfId="321"/>
    <cellStyle name="_PRC Adjustments 011231_CCB.HO.New TB template.IAS Sorting.040210_CCB.Dec03AuditPack.GL.V2" xfId="322"/>
    <cellStyle name="_03_长期资产申报表_Book2222222222222222222222222222222222222222222222222_ABC-pbc表20060610－赵静_PBC(CG)-MASTER" xfId="323"/>
    <cellStyle name="_IAS Adjustments021231_CCB.GLAudit Package.040114_CCB.Dec03AuditPack.GL.V2" xfId="324"/>
    <cellStyle name="—_Maxis_Model_1_Residential Broadband Financial Projection Model v8 Tier 3_final7.16" xfId="325"/>
    <cellStyle name="_03_长期资产申报表_pbc_Book2222222222222222222222222222222222222222222222222_PBC(CG)-MASTER" xfId="326"/>
    <cellStyle name="_03_长期资产申报表_Book2222222222222222222222222222222222222222222222222_PBC(CG)-MASTER" xfId="327"/>
    <cellStyle name="_设计公司" xfId="328"/>
    <cellStyle name="—_GS_DCF_Maxis_Model_1" xfId="329"/>
    <cellStyle name="_03_长期资产申报表_pbc_Book2222222222222222222222222222222222222222222222222_PBC(CG)-MASTER_PBC(CG)-MASTER" xfId="330"/>
    <cellStyle name="_03_长期资产申报表_Book2222222222222222222222222222222222222222222222222_PBC(CG)-MASTER_PBC(CG)-MASTER" xfId="331"/>
    <cellStyle name="_CCB.HO.NAV Recon.031108.AL" xfId="332"/>
    <cellStyle name="_03_长期资产申报表_pbc_Book2222222222222222222222222222222222222222222222222_原ABC-pbc表" xfId="333"/>
    <cellStyle name="_03_长期资产申报表_Book2222222222222222222222222222222222222222222222222_原ABC-pbc表" xfId="334"/>
    <cellStyle name="_宗申现金流预测060723" xfId="335"/>
    <cellStyle name="_03_长期资产申报表_pbc_PBC(CG)-MASTER" xfId="336"/>
    <cellStyle name="—_GS Assumptions-F_Maxis_Model_1_Residential Broadband Financial Projection Model v8 Tier 1_final7.201" xfId="337"/>
    <cellStyle name="_CCB.HO.2002 Jnl summary by jnl.GL PRC 41-80.grouped.031221" xfId="338"/>
    <cellStyle name="常规_存货" xfId="339"/>
    <cellStyle name="Millares_10 AVERIAS MASIVAS + ANT" xfId="340"/>
    <cellStyle name="_03_长期资产申报表_PBC(CG)-MASTER" xfId="341"/>
    <cellStyle name="_03_长期资产申报表_pbc_PBC(CG)-MASTER_PBC(CG)-MASTER" xfId="342"/>
    <cellStyle name="_评估申报表--老版－审计0000_Sheet5" xfId="343"/>
    <cellStyle name="_03_长期资产申报表_PBC(CG)-MASTER_PBC(CG)-MASTER" xfId="344"/>
    <cellStyle name="성명" xfId="345"/>
    <cellStyle name="_03_长期资产申报表_pbc_Worksheet in   pbc-汇总LAST_股权等_原ABC-pbc表" xfId="346"/>
    <cellStyle name="_03_长期资产申报表_pbc_替换第二版_股权等_PBC(CG)-MASTER" xfId="347"/>
    <cellStyle name="_03_长期资产申报表_pbc_Book2" xfId="348"/>
    <cellStyle name="_03_长期资产申报表_pbc_Book2 (2)_股权等_PBC(CG)-MASTER" xfId="349"/>
    <cellStyle name="_03_长期资产申报表_pbc_Book2 (2)" xfId="350"/>
    <cellStyle name="_03_长期资产申报表_pbc_Book2 (2)_ABC-pbc表20060610_PBC(CG)-MASTER" xfId="351"/>
    <cellStyle name="—_GS_DCF_Maxis_Model_1_Residential Broadband Financial Projection Model v8 Tier 1_Residential Broadband Financial Projection Model v14.3" xfId="352"/>
    <cellStyle name="_Book1" xfId="353"/>
    <cellStyle name="_03_长期资产申报表_pbc_Book2 (2)_ABC-pbc表20060610_PBC(CG)-MASTER_PBC(CG)-MASTER" xfId="354"/>
    <cellStyle name="_CCB.QH.Item12..ProfitNAVRecon.031206-HL.ML_CCB.HO.NAV Recon.HL.031222.AL" xfId="355"/>
    <cellStyle name="Dollar" xfId="356"/>
    <cellStyle name="_03_长期资产申报表_pbc_Book2 (2)_ABC-pbc表20060610－赵静" xfId="357"/>
    <cellStyle name="—_GS_Cash  (2)_Maxis_Model_1_Residential Broadband Financial Projection Model v8 Tier 2_Residential Broadband Financial Projection Model v14.3_final7.16" xfId="358"/>
    <cellStyle name="_03_长期资产申报表_pbc_pbc-汇总LAST_ABC-pbc表20060610－赵静_PBC(CG)-MASTER" xfId="359"/>
    <cellStyle name="_03_长期资产申报表_pbc_Book2 (2)_ABC-pbc表20060610－赵静_PBC(CG)-MASTER" xfId="360"/>
    <cellStyle name="_CCB.HO.New TB template.IAS Sorting.040210_CCB.Dec03AuditPack.GL.V2" xfId="361"/>
    <cellStyle name="_03_长期资产申报表_pbc_Book2 (2)_股权等_PBC(CG)-MASTER_PBC(CG)-MASTER" xfId="362"/>
    <cellStyle name="_03_长期资产申报表_pbc_Book2 (2)_PBC(CG)-MASTER" xfId="363"/>
    <cellStyle name="_03_长期资产申报表_pbc_Book2 (2)_PBC(CG)-MASTER_PBC(CG)-MASTER" xfId="364"/>
    <cellStyle name="—_GS_DCF" xfId="365"/>
    <cellStyle name="—_GS_DCF_Maxis_Model_1_Residential Broadband Financial Projection Model v8 Tier 2" xfId="366"/>
    <cellStyle name="_03_长期资产申报表_pbc_Book2 (2)_股权等" xfId="367"/>
    <cellStyle name="NORAML2" xfId="368"/>
    <cellStyle name="_03_长期资产申报表_pbc_Book2 (2)_股权等_ABC-pbc表20060610" xfId="369"/>
    <cellStyle name="_03_长期资产申报表_pbc_Book2 (2)_股权等_ABC-pbc表20060610_PBC(CG)-MASTER" xfId="370"/>
    <cellStyle name="_03_长期资产申报表_pbc_Book2 (2)_股权等_ABC-pbc表20060610_PBC(CG)-MASTER_PBC(CG)-MASTER" xfId="371"/>
    <cellStyle name="_CCB.HEN.Item12.ProfitNAVRecon.031209.LY_CCB.JX.Item12.X.ProfitNAVRecon.031209.JW_CCB.HO.NAV Recon.031222.AL_CCB.Dec03AuditPack.GL.V2" xfId="372"/>
    <cellStyle name="_03_长期资产申报表_pbc_Book2 (2)_股权等_ABC-pbc表20060610－赵静" xfId="373"/>
    <cellStyle name="_CCB.HEN.Item12.ProfitNAVRecon.031209.LY" xfId="374"/>
    <cellStyle name="_03_长期资产申报表_pbc_Book2 (2)_股权等_原ABC-pbc表_PBC(CG)-MASTER" xfId="375"/>
    <cellStyle name="—_GS_Cash _Maxis_Model_1_Residential Broadband Financial Projection Model v8 Tier 3_Residential Broadband Financial Projection Model v14_final7.16" xfId="376"/>
    <cellStyle name="_03_长期资产申报表_pbc_pbc-汇总LAST1_股权等_PBC(CG)-MASTER_PBC(CG)-MASTER" xfId="377"/>
    <cellStyle name="_03_长期资产申报表_pbc_Book2(1)_ABC-pbc表20060610" xfId="378"/>
    <cellStyle name="_03_长期资产申报表_pbc_Book2(1)_ABC-pbc表20060610_PBC(CG)-MASTER" xfId="379"/>
    <cellStyle name="—_GS_PNL_Maxis_Model_1_Residential Broadband Financial Projection Model v8 Tier 1_final7.201" xfId="380"/>
    <cellStyle name="_Part III.200406.Loan and Liabilities details.(Site Name)_附件1：审计评估联合申报明细表" xfId="381"/>
    <cellStyle name="_03_长期资产申报表_pbc_Book2(1)_ABC-pbc表20060610_PBC(CG)-MASTER_PBC(CG)-MASTER" xfId="382"/>
    <cellStyle name="—_GS Assumptions-F_Maxis_Model_1_Residential Broadband Financial Projection Model v8 Tier 3_Residential Broadband Financial Projection Model v14_final7.16" xfId="383"/>
    <cellStyle name="_03_长期资产申报表_pbc_pbc-汇总LAST2_原ABC-pbc表_PBC(CG)-MASTER" xfId="384"/>
    <cellStyle name="Column Headings" xfId="385"/>
    <cellStyle name="_03_长期资产申报表_pbc_Book2(1)_ABC-pbc表20060610－赵静" xfId="386"/>
    <cellStyle name="Accent3 - 60%" xfId="387"/>
    <cellStyle name="—_GS_Cash  (2)_Maxis_Model_1_Residential Broadband Financial Projection Model v8 Tier 2_Residential Broadband Financial Projection Model v14.3" xfId="388"/>
    <cellStyle name="Number" xfId="389"/>
    <cellStyle name="_03_长期资产申报表_pbc_pbc-汇总LAST3_ABC-pbc表20060610－赵静" xfId="390"/>
    <cellStyle name="差_宝源生物收益法评估明细表4-11(正式）" xfId="391"/>
    <cellStyle name="_CCB.QH.Item12..ProfitNAVRecon.031206-HL.ML_CCB.HB.Item12.Housing Loan.ProfitNAVRecon.031218.JZ" xfId="392"/>
    <cellStyle name="_03_长期资产申报表_pbc_Book2(1)_ABC-pbc表20060610－赵静_PBC(CG)-MASTER" xfId="393"/>
    <cellStyle name="_03_长期资产申报表_pbc_Book2(1)_PBC(CG)-MASTER" xfId="394"/>
    <cellStyle name="_03_长期资产申报表_pbc_Book2(1)_PBC(CG)-MASTER_PBC(CG)-MASTER" xfId="395"/>
    <cellStyle name="_CCB.SZ.item1.journal list.031110.DY" xfId="396"/>
    <cellStyle name="_CCB.HEN.Item12.ProfitNAVRecon.031209.LY_CCB.HO.NAV Recon.031222.AL_CCB.Dec03AuditPack.GL.V2" xfId="397"/>
    <cellStyle name="_03_长期资产申报表_pbc_Book2(1)_股权等" xfId="398"/>
    <cellStyle name="差_折现率计算模型" xfId="399"/>
    <cellStyle name="_03_长期资产申报表_pbc_Book2wu_股权等_ABC-pbc表20060610_PBC(CG)-MASTER" xfId="400"/>
    <cellStyle name="貨幣_Equipment Model 0605" xfId="401"/>
    <cellStyle name="超链接 2" xfId="402"/>
    <cellStyle name="_03_长期资产申报表_pbc_Book2(1)_股权等_ABC-pbc表20060610" xfId="403"/>
    <cellStyle name="_03_长期资产申报表_pbc_Book2(1)_股权等_ABC-pbc表20060610_PBC(CG)-MASTER_PBC(CG)-MASTER" xfId="404"/>
    <cellStyle name="_03_长期资产申报表_pbc-汇总_Book2222222222222222222222222222222222222222222222222_ABC-pbc表20060610－赵静" xfId="405"/>
    <cellStyle name="PSDate" xfId="406"/>
    <cellStyle name="_03_长期资产申报表_pbc_pbc-汇总LAST_PBC(CG)-MASTER" xfId="407"/>
    <cellStyle name="_03_长期资产申报表_pbc_Book2(1)_股权等_ABC-pbc表20060610－赵静" xfId="408"/>
    <cellStyle name="_03_长期资产申报表_pbc_Book2(1)_股权等_PBC(CG)-MASTER" xfId="409"/>
    <cellStyle name="_1" xfId="410"/>
    <cellStyle name="_03_长期资产申报表_pbc_Book2wu_股权等_ABC-pbc表20060610_PBC(CG)-MASTER_PBC(CG)-MASTER" xfId="411"/>
    <cellStyle name="c_GB MODEL 082803 V1" xfId="412"/>
    <cellStyle name="_03_长期资产申报表_pbc_Book2(1)_股权等_PBC(CG)-MASTER_PBC(CG)-MASTER" xfId="413"/>
    <cellStyle name="_03_长期资产申报表_pbc_Book2(1)_股权等_原ABC-pbc表" xfId="414"/>
    <cellStyle name="差_前期费用" xfId="415"/>
    <cellStyle name="_03_长期资产申报表_pbc_pbc-汇总LAST3_原ABC-pbc表_PBC(CG)-MASTER" xfId="416"/>
    <cellStyle name="_03_长期资产申报表_pbc_Book2(1)_原ABC-pbc表" xfId="417"/>
    <cellStyle name="_03_长期资产申报表_pbc_Book2(1)_原ABC-pbc表_PBC(CG)-MASTER" xfId="418"/>
    <cellStyle name="_附件1：审计评估联合申报明细表" xfId="419"/>
    <cellStyle name="_TableHeading_ICP_CSC_1Q_01_gStyle_5-30-2001" xfId="420"/>
    <cellStyle name="_03_长期资产申报表_pbc_Book2_ABC-pbc表20060610" xfId="421"/>
    <cellStyle name="—_GS_Balance_Maxis_Model_1_final7.201" xfId="422"/>
    <cellStyle name="Output Amounts" xfId="423"/>
    <cellStyle name="_03_长期资产申报表_pbc_Book2_ABC-pbc表20060610_PBC(CG)-MASTER" xfId="424"/>
    <cellStyle name="_KPMG original version_评估明细表(新准则)电力" xfId="425"/>
    <cellStyle name="_03_长期资产申报表_pbc_Book2_ABC-pbc表20060610_PBC(CG)-MASTER_PBC(CG)-MASTER" xfId="426"/>
    <cellStyle name="_03_长期资产申报表_pbc_Book2_ABC-pbc表20060610－赵静_PBC(CG)-MASTER" xfId="427"/>
    <cellStyle name="Historical" xfId="428"/>
    <cellStyle name="AA HEADING" xfId="429"/>
    <cellStyle name="_03_长期资产申报表_pbc_pbc-2版（附表）maqiang_原ABC-pbc表_PBC(CG)-MASTER" xfId="430"/>
    <cellStyle name="_03_长期资产申报表_pbc_Book2_PBC(CG)-MASTER_PBC(CG)-MASTER" xfId="431"/>
    <cellStyle name="—_GS_Balance_Maxis_Model_1_Residential Broadband Financial Projection Model v8 Tier 1_final7.16" xfId="432"/>
    <cellStyle name="Tusental_1FIX, page 2" xfId="433"/>
    <cellStyle name="_03_长期资产申报表_pbc_Book2_股权等" xfId="434"/>
    <cellStyle name="Dash" xfId="435"/>
    <cellStyle name="_CCB.HEN.Item12.ProfitNAVRecon.031209.LY_CCB.XZ.item12.3D.ProfitNAVRec.031124.dhnc_CCB.Dec03AuditPack.GL.V2" xfId="436"/>
    <cellStyle name="_03_长期资产申报表_pbc_Book2_股权等_ABC-pbc表20060610" xfId="437"/>
    <cellStyle name="_Maping -cost from Tiger" xfId="438"/>
    <cellStyle name="_审计评估联合申报明细表－GG" xfId="439"/>
    <cellStyle name="_CCB.HO.2003 Jnl summary by jnl.GL PRC 11&amp;12&amp;68.031221" xfId="440"/>
    <cellStyle name="_03_长期资产申报表_pbc_Book2_股权等_ABC-pbc表20060610_PBC(CG)-MASTER_PBC(CG)-MASTER" xfId="441"/>
    <cellStyle name="—_GS_Cash _Maxis_Model_1_Residential Broadband Financial Projection Model v8 Tier 2_Residential Broadband Financial Projection Model v14_final7.16" xfId="442"/>
    <cellStyle name="_03_长期资产申报表_pbc_Book2_股权等_PBC(CG)-MASTER" xfId="443"/>
    <cellStyle name="_CurrencySpace" xfId="444"/>
    <cellStyle name="常规 2 13" xfId="445"/>
    <cellStyle name="_03_长期资产申报表_pbc_Book2_股权等_PBC(CG)-MASTER_PBC(CG)-MASTER" xfId="446"/>
    <cellStyle name="_CCB.HEN.Item12.ProfitNAVRecon.031209.LY_CCB.JX.Item12.X.ProfitNAVRecon.031209.JW_CCB.CQ.Item12.1D.ProfitNAVRec.031213-revised.dhnc" xfId="447"/>
    <cellStyle name="_03_长期资产申报表_pbc_Book2_股权等_原ABC-pbc表" xfId="448"/>
    <cellStyle name="_北仑土地汇总" xfId="449"/>
    <cellStyle name="Total" xfId="450"/>
    <cellStyle name="_CCB.HO.2001 combined Jnl summary.GL.031221" xfId="451"/>
    <cellStyle name="_03_长期资产申报表_pbc_Book2_股权等_原ABC-pbc表_PBC(CG)-MASTER" xfId="452"/>
    <cellStyle name="Text Indent A" xfId="453"/>
    <cellStyle name="_CCB.HEN.Item12.ProfitNAVRecon.031209.LY_1_CCB.HO.NAV Recon.031222.AL_CCB.Dec03AuditPack.GL.V2" xfId="454"/>
    <cellStyle name="_营销公司电信项目资产评估调查表改版（收益法）-营销公司2006.4.30" xfId="455"/>
    <cellStyle name="_03_长期资产申报表_pbc_Book2_原ABC-pbc表_PBC(CG)-MASTER" xfId="456"/>
    <cellStyle name="_03_长期资产申报表_pbc_Book2222222222222222222222222222222222222222222222222_股权等_ABC-pbc表20060610" xfId="457"/>
    <cellStyle name="_评估申报表--老版－审计0000_电力企业收益法表格" xfId="458"/>
    <cellStyle name="_03_长期资产申报表_pbc_pbc-汇总LAST2_股权等_ABC-pbc表20060610－赵静" xfId="459"/>
    <cellStyle name="—_GS_PNL_Maxis_Model_1_final7.16" xfId="460"/>
    <cellStyle name="_03_长期资产申报表_pbc_Book2222222222222222222222222222222222222222222222222_股权等_ABC-pbc表20060610_PBC(CG)-MASTER" xfId="461"/>
    <cellStyle name="_03_长期资产申报表_pbc_pbc-汇总LAST2_股权等_ABC-pbc表20060610－赵静_PBC(CG)-MASTER" xfId="462"/>
    <cellStyle name="_CCB.HO.2003 Jnl summary by jnl.GL PRC 60-80.031221" xfId="463"/>
    <cellStyle name="_03_长期资产申报表_pbc_Book2222222222222222222222222222222222222222222222222_股权等_ABC-pbc表20060610_PBC(CG)-MASTER_PBC(CG)-MASTER" xfId="464"/>
    <cellStyle name="Assumption" xfId="465"/>
    <cellStyle name="_03_长期资产申报表_pbc_Book2222222222222222222222222222222222222222222222222_股权等_ABC-pbc表20060610－赵静" xfId="466"/>
    <cellStyle name="—_GS_DCF_Maxis_Model_1_final7.16" xfId="467"/>
    <cellStyle name="_03_长期资产申报表_pbc_Book2222222222222222222222222222222222222222222222222_股权等_ABC-pbc表20060610－赵静_PBC(CG)-MASTER" xfId="468"/>
    <cellStyle name="_Part III.200406.Loan and Liabilities details.(Site Name)_(中企华)审计评估联合申报明细表.V1" xfId="469"/>
    <cellStyle name="t_GB MODEL 083103 PRC  V3 w product mix change" xfId="470"/>
    <cellStyle name="_03_长期资产申报表_pbc_Worksheet in   pbc-汇总LAST_ABC-pbc表20060610" xfId="471"/>
    <cellStyle name="_03_长期资产申报表_pbc_Book2222222222222222222222222222222222222222222222222_股权等_PBC(CG)-MASTER" xfId="472"/>
    <cellStyle name="_CCB.HO.Profit Recon.HL.031113.AL_CCB.Dec03AuditPack.GL.V2" xfId="473"/>
    <cellStyle name="—_GS_DCF_Maxis_Model_1_Residential Broadband Financial Projection Model v8 Tier 2_Residential Broadband Financial Projection Model v14_final7.16" xfId="474"/>
    <cellStyle name="_03_长期资产申报表_pbc_Book2222222222222222222222222222222222222222222222222_股权等_原ABC-pbc表" xfId="475"/>
    <cellStyle name="_03_长期资产申报表_pbc_Book2222222222222222222222222222222222222222222222222_股权等_原ABC-pbc表_PBC(CG)-MASTER" xfId="476"/>
    <cellStyle name="_03_长期资产申报表_pbc_Book2wu" xfId="477"/>
    <cellStyle name="_03_长期资产申报表_pbc_Worksheet in   pbc-汇总LAST_股权等_ABC-pbc表20060610_PBC(CG)-MASTER" xfId="478"/>
    <cellStyle name="Enter Units (2)" xfId="479"/>
    <cellStyle name="_03_长期资产申报表_pbc_Book2wu_ABC-pbc表20060610" xfId="480"/>
    <cellStyle name="_03_长期资产申报表_pbc_pbc-汇总LAST1_ABC-pbc表20060610" xfId="481"/>
    <cellStyle name="_03_长期资产申报表_pbc_Book2wu_ABC-pbc表20060610_PBC(CG)-MASTER" xfId="482"/>
    <cellStyle name="_Part III.200406.Loan and Liabilities details.(Site Name)_Shenhua PBC package 050530_(中企华)审计评估联合申报明细表.V1" xfId="483"/>
    <cellStyle name="—_GS Assumptions-F_Maxis_Model_1_Residential Broadband Financial Projection Model v8 Tier 1_Residential Broadband Financial Projection Model v14_final7.201" xfId="484"/>
    <cellStyle name="t_铝厂现金流1122B" xfId="485"/>
    <cellStyle name="_03_长期资产申报表_pbc_pbc-汇总LAST1_ABC-pbc表20060610_PBC(CG)-MASTER" xfId="486"/>
    <cellStyle name="_03_长期资产申报表_pbc_Book2wu_ABC-pbc表20060610_PBC(CG)-MASTER_PBC(CG)-MASTER" xfId="487"/>
    <cellStyle name="_03_长期资产申报表_pbc_Book2wu_ABC-pbc表20060610－赵静" xfId="488"/>
    <cellStyle name="普通_ 白土" xfId="489"/>
    <cellStyle name="_03_长期资产申报表_pbc_Book2wu_ABC-pbc表20060610－赵静_PBC(CG)-MASTER" xfId="490"/>
    <cellStyle name="—_Maxis_Model_1_Residential Broadband Financial Projection Model v8 Tier 2_Residential Broadband Financial Projection Model v14.3" xfId="491"/>
    <cellStyle name="—_GS_Cash  (2)_Maxis_Model_1_Residential Broadband Financial Projection Model v8 Tier 1_Residential Broadband Financial Projection Model v14" xfId="492"/>
    <cellStyle name="_03_长期资产申报表_pbc_Book2wu_PBC(CG)-MASTER" xfId="493"/>
    <cellStyle name="常规 19" xfId="494"/>
    <cellStyle name="_03_长期资产申报表_pbc_Worksheet in   pbc-汇总LAST_股权等_ABC-pbc表20060610_PBC(CG)-MASTER_PBC(CG)-MASTER" xfId="495"/>
    <cellStyle name="_03_长期资产申报表_pbc_Book2wu_PBC(CG)-MASTER_PBC(CG)-MASTER" xfId="496"/>
    <cellStyle name="Border" xfId="497"/>
    <cellStyle name="_CCB.HEN.Item12.ProfitNAVRecon.031209.LY_CCB.NB.Appendix 12 ProfitNAVRecon (GL).031204_CCB.Dec03AuditPack.GL.V2" xfId="498"/>
    <cellStyle name="_03_长期资产申报表_pbc_Book2wu_股权等_ABC-pbc表20060610" xfId="499"/>
    <cellStyle name="_CCB.QH.Item12..ProfitNAVRecon.031206-HL.ML_CCB.HO.NAV Recon.HL.031222.AL_CCB.Dec03AuditPack.GL.V2" xfId="500"/>
    <cellStyle name="_IAS Adjustments030630_CCB.HO.New TB template.CCB PRC IAS Sorting.040223 trial run" xfId="501"/>
    <cellStyle name="_评估申报表--老版－审计0000_04-雷沃动力收益法评估表2008-06(dxz)" xfId="502"/>
    <cellStyle name="霓付_1202" xfId="503"/>
    <cellStyle name="_03_长期资产申报表_pbc_Book2wu_股权等_ABC-pbc表20060610－赵静" xfId="504"/>
    <cellStyle name="_03_长期资产申报表_pbc_Book2wu_股权等_ABC-pbc表20060610－赵静_PBC(CG)-MASTER" xfId="505"/>
    <cellStyle name="_CCB.HEN.Item12.ProfitNAVRecon.031209.LY_CCB.SX.Item12.F.ProfitNAVRecon.031212.MS_CCB.Dec03AuditPack.GL.V2" xfId="506"/>
    <cellStyle name="_03_长期资产申报表_pbc_Book2wu_股权等_PBC(CG)-MASTER" xfId="507"/>
    <cellStyle name="—_GS_PNL" xfId="508"/>
    <cellStyle name="Comma, 1 dec" xfId="509"/>
    <cellStyle name="_03_长期资产申报表_pbc_Book2wu_股权等_PBC(CG)-MASTER_PBC(CG)-MASTER" xfId="510"/>
    <cellStyle name="_03_长期资产申报表_pbc_Book2wu_股权等_原ABC-pbc表" xfId="511"/>
    <cellStyle name="_收益法计算表" xfId="512"/>
    <cellStyle name="_03_长期资产申报表_pbc_Book2wu_股权等_原ABC-pbc表_PBC(CG)-MASTER" xfId="513"/>
    <cellStyle name="_03_长期资产申报表_pbc_Book2wu_原ABC-pbc表" xfId="514"/>
    <cellStyle name="—_GS_Cash  (2)_Maxis_Model_1_final7.16" xfId="515"/>
    <cellStyle name="_PRC Adjustments 021231_CCB.Dec03AuditPack.GL.V2" xfId="516"/>
    <cellStyle name="Comma  - Style5" xfId="517"/>
    <cellStyle name="_03_长期资产申报表_pbc_Book2wu_原ABC-pbc表_PBC(CG)-MASTER" xfId="518"/>
    <cellStyle name="_03_长期资产申报表_pbc_pbc-2版（附表）maqiang" xfId="519"/>
    <cellStyle name="_03_长期资产申报表_pbc_pbc-2版（附表）maqiang_ABC-pbc表20060610" xfId="520"/>
    <cellStyle name="_03_长期资产申报表_pbc_pbc-2版（附表）maqiang_ABC-pbc表20060610_PBC(CG)-MASTER" xfId="521"/>
    <cellStyle name="0,0_x000d__x000a_NA_x000d__x000a__常州变压器试算平衡表8-22" xfId="522"/>
    <cellStyle name="Comma  - Style7" xfId="523"/>
    <cellStyle name="_03_长期资产申报表_pbc_pbc-2版（附表）maqiang_ABC-pbc表20060610_PBC(CG)-MASTER_PBC(CG)-MASTER" xfId="524"/>
    <cellStyle name="Normal_ Cost Centre Code" xfId="525"/>
    <cellStyle name="_03_长期资产申报表_pbc_pbc-2版（附表）maqiang_ABC-pbc表20060610－赵静" xfId="526"/>
    <cellStyle name="—_GS_Cash  (2)_Maxis_Model_1_Residential Broadband Financial Projection Model v8 Tier 2_Residential Broadband Financial Projection Model v14_final7.201" xfId="527"/>
    <cellStyle name="_医股合并口径现金流预测1217（调整9-12月）" xfId="528"/>
    <cellStyle name="_03_长期资产申报表_pbc_pbc-2版（附表）maqiang_ABC-pbc表20060610－赵静_PBC(CG)-MASTER" xfId="529"/>
    <cellStyle name="t" xfId="530"/>
    <cellStyle name="_Part III.200406.Loan and Liabilities details.(Site Name)_评估明细表(新准则)电力0630" xfId="531"/>
    <cellStyle name="_03_长期资产申报表_pbc_pbc-2版（附表）maqiang_PBC(CG)-MASTER" xfId="532"/>
    <cellStyle name="Enter Currency (2)" xfId="533"/>
    <cellStyle name="_03_长期资产申报表_pbc_pbc-汇总LAST1_股权等_原ABC-pbc表" xfId="534"/>
    <cellStyle name="_long term loan - others 300504_KPMG original version_附表1-审计评估联合申报明细表630新" xfId="535"/>
    <cellStyle name="_03_长期资产申报表_pbc_pbc-2版（附表）maqiang_PBC(CG)-MASTER_PBC(CG)-MASTER" xfId="536"/>
    <cellStyle name="—_GS_Balance_Maxis_Model_1_Residential Broadband Financial Projection Model v8 Tier 1_Residential Broadband Financial Projection Model v14_final7.16" xfId="537"/>
    <cellStyle name="_03_长期资产申报表_pbc_pbc-2版（附表）maqiang_股权等" xfId="538"/>
    <cellStyle name="_03_长期资产申报表_pbc_pbc-2版（附表）maqiang_股权等_ABC-pbc表20060610_PBC(CG)-MASTER" xfId="539"/>
    <cellStyle name="style1" xfId="540"/>
    <cellStyle name="_CCB.HO.New TB template.CCB PRC IAS Sorting.040223 trial run" xfId="541"/>
    <cellStyle name="—_GS_PNL_Maxis_Model_1_Residential Broadband Financial Projection Model v8 Tier 2_Residential Broadband Financial Projection Model v14.3_final7.16" xfId="542"/>
    <cellStyle name="_预测" xfId="543"/>
    <cellStyle name="_03_长期资产申报表_pbc_pbc-2版（附表）maqiang_股权等_ABC-pbc表20060610_PBC(CG)-MASTER_PBC(CG)-MASTER" xfId="544"/>
    <cellStyle name="_03_长期资产申报表_pbc_pbc-汇总LAST2_ABC-pbc表20060610_PBC(CG)-MASTER_PBC(CG)-MASTER" xfId="545"/>
    <cellStyle name="_03_长期资产申报表_pbc_pbc-2版（附表）maqiang_股权等_ABC-pbc表20060610－赵静" xfId="546"/>
    <cellStyle name="_03_长期资产申报表_pbc_pbc-2版（附表）maqiang_股权等_ABC-pbc表20060610－赵静_PBC(CG)-MASTER" xfId="547"/>
    <cellStyle name="_03_长期资产申报表_pbc_pbc-2版（附表）maqiang_股权等_PBC(CG)-MASTER" xfId="548"/>
    <cellStyle name="_03_长期资产申报表_pbc_pbc-2版（附表）maqiang_股权等_PBC(CG)-MASTER_PBC(CG)-MASTER" xfId="549"/>
    <cellStyle name="_03_长期资产申报表_pbc-汇总_股权等_ABC-pbc表20060610－赵静" xfId="550"/>
    <cellStyle name="_03_长期资产申报表_pbc_pbc-2版（附表）maqiang_股权等_原ABC-pbc表" xfId="551"/>
    <cellStyle name="—_Maxis_Model_1_Residential Broadband Financial Projection Model v8 Tier 3_final7.201" xfId="552"/>
    <cellStyle name="_03_长期资产申报表_pbc_替换第二版_PBC(CG)-MASTER" xfId="553"/>
    <cellStyle name="_CCB.QH.Item12..ProfitNAVRecon.031206-HL.ML_CCB.HB.Item12.Housing Loan.ProfitNAVRecon.031218.JZ_CCB.Dec03AuditPack.GL.V2" xfId="554"/>
    <cellStyle name="_03_长期资产申报表_pbc_pbc-汇总LAST" xfId="555"/>
    <cellStyle name="Comma  - Style4" xfId="556"/>
    <cellStyle name="_03_长期资产申报表_pbc_pbc-汇总LAST2_股权等_PBC(CG)-MASTER_PBC(CG)-MASTER" xfId="557"/>
    <cellStyle name="_03_长期资产申报表_pbc_pbc-汇总LAST1_ABC-pbc表20060610－赵静" xfId="558"/>
    <cellStyle name="_03_长期资产申报表_pbc_pbc-汇总LAST_ABC-pbc表20060610" xfId="559"/>
    <cellStyle name="—_GS_Balance_Maxis_Model_1_Residential Broadband Financial Projection Model v8 Tier 3_Residential Broadband Financial Projection Model v14.3_final7.201" xfId="560"/>
    <cellStyle name="_03_长期资产申报表_pbc_pbc-汇总LAST1_ABC-pbc表20060610－赵静_PBC(CG)-MASTER" xfId="561"/>
    <cellStyle name="_03_长期资产申报表_pbc_pbc-汇总LAST_ABC-pbc表20060610_PBC(CG)-MASTER" xfId="562"/>
    <cellStyle name="_03_长期资产申报表_pbc_pbc-汇总LAST_股权等" xfId="563"/>
    <cellStyle name="差_电力企业收益法表格" xfId="564"/>
    <cellStyle name="_CCB.HO.NAV Recon.031208.EL" xfId="565"/>
    <cellStyle name="差_宝源生物收益法模型表" xfId="566"/>
    <cellStyle name="_03_长期资产申报表_pbc_pbc-汇总LAST_股权等_ABC-pbc表20060610" xfId="567"/>
    <cellStyle name="_03_长期资产申报表_pbc_pbc-汇总LAST_股权等_ABC-pbc表20060610_PBC(CG)-MASTER_PBC(CG)-MASTER" xfId="568"/>
    <cellStyle name="_深南玻价值估计070319下午(深南玻收益率只考虑长期债务)" xfId="569"/>
    <cellStyle name="常规_评估明细表太原12-11" xfId="570"/>
    <cellStyle name="_03_长期资产申报表_pbc_pbc-汇总LAST_股权等_ABC-pbc表20060610－赵静" xfId="571"/>
    <cellStyle name="_CCB.HO.2003 Jnl summary by jnl.Gl.specific for HO branch_CCB.Dec03AuditPack.GL.V2" xfId="572"/>
    <cellStyle name="Tickmark" xfId="573"/>
    <cellStyle name="_03_长期资产申报表_pbc_pbc-汇总LAST_股权等_ABC-pbc表20060610－赵静_PBC(CG)-MASTER" xfId="574"/>
    <cellStyle name="—_GS_Cash  (2)_Maxis_Model_1_Residential Broadband Financial Projection Model v8 Tier 1_final7.16" xfId="575"/>
    <cellStyle name="_03_长期资产申报表_pbc_pbc-汇总LAST2_ABC-pbc表20060610" xfId="576"/>
    <cellStyle name="_03_长期资产申报表_pbc_pbc-汇总LAST_股权等_PBC(CG)-MASTER" xfId="577"/>
    <cellStyle name="_时代电气本部资产评估申报表    （成本1" xfId="578"/>
    <cellStyle name="_03_长期资产申报表_pbc_pbc-汇总LAST2_ABC-pbc表20060610_PBC(CG)-MASTER" xfId="579"/>
    <cellStyle name="_03_长期资产申报表_pbc_pbc-汇总LAST_股权等_PBC(CG)-MASTER_PBC(CG)-MASTER" xfId="580"/>
    <cellStyle name="_03_长期资产申报表_pbc_pbc-汇总LAST_股权等_原ABC-pbc表" xfId="581"/>
    <cellStyle name="NormalR" xfId="582"/>
    <cellStyle name="_03_长期资产申报表_pbc_pbc-汇总LAST_股权等_原ABC-pbc表_PBC(CG)-MASTER" xfId="583"/>
    <cellStyle name="差_宝源生物收益法评估明细表4-10-1" xfId="584"/>
    <cellStyle name="_CCB.HEN.Item12.ProfitNAVRecon.031209.LY_CCB.SC.Item12.ProfitNAVRecon.031210.EP" xfId="585"/>
    <cellStyle name="样式 1" xfId="586"/>
    <cellStyle name="Prefilled" xfId="587"/>
    <cellStyle name="_03_长期资产申报表_pbc_pbc-汇总LAST_原ABC-pbc表" xfId="588"/>
    <cellStyle name="_国旅估值调查表（旅游与免税销售）20061026" xfId="589"/>
    <cellStyle name="_03_长期资产申报表_pbc_pbc-汇总LAST_原ABC-pbc表_PBC(CG)-MASTER" xfId="590"/>
    <cellStyle name="_03_长期资产申报表_pbc_pbc-汇总LAST1_ABC-pbc表20060610_PBC(CG)-MASTER_PBC(CG)-MASTER" xfId="591"/>
    <cellStyle name="_03_长期资产申报表_pbc_pbc-汇总LAST1_PBC(CG)-MASTER_PBC(CG)-MASTER" xfId="592"/>
    <cellStyle name="COST1" xfId="593"/>
    <cellStyle name="_03_长期资产申报表_pbc_pbc-汇总LAST1_股权等" xfId="594"/>
    <cellStyle name="百分比 2 4" xfId="595"/>
    <cellStyle name="_03_长期资产申报表_股权等_PBC(CG)-MASTER" xfId="596"/>
    <cellStyle name="n_GB model V5.2 0914" xfId="597"/>
    <cellStyle name="_03_长期资产申报表_pbc_pbc-汇总LAST1_股权等_ABC-pbc表20060610_PBC(CG)-MASTER_PBC(CG)-MASTER" xfId="598"/>
    <cellStyle name="_03_长期资产申报表_pbc_pbc-汇总LAST1_股权等_ABC-pbc表20060610" xfId="599"/>
    <cellStyle name="_03_长期资产申报表_pbc_pbc-汇总LAST1_股权等_ABC-pbc表20060610_PBC(CG)-MASTER" xfId="600"/>
    <cellStyle name="—_GS_Balance_Maxis_Model_1_Residential Broadband Financial Projection Model v8 Tier 3_final7.16" xfId="601"/>
    <cellStyle name="_CCB.HO.Profit Recon.031108.AL" xfId="602"/>
    <cellStyle name="_03_长期资产申报表_pbc_pbc-汇总LAST1_股权等_ABC-pbc表20060610－赵静" xfId="603"/>
    <cellStyle name="_03_长期资产申报表_pbc-汇总_股权等_ABC-pbc表20060610_PBC(CG)-MASTER_PBC(CG)-MASTER" xfId="604"/>
    <cellStyle name="99/12/31" xfId="605"/>
    <cellStyle name="_03_长期资产申报表_pbc-汇总_Book2222222222222222222222222222222222222222222222222_ABC-pbc表20060610_PBC(CG)-MASTER" xfId="606"/>
    <cellStyle name="_03_长期资产申报表_pbc_pbc-汇总LAST1_股权等_PBC(CG)-MASTER" xfId="607"/>
    <cellStyle name="—_GS Assumptions-F_Maxis_Model_1_Residential Broadband Financial Projection Model v8 Tier 2_Residential Broadband Financial Projection Model v14.3_final7.201" xfId="608"/>
    <cellStyle name="_03_长期资产申报表_股权等_PBC(CG)-MASTER_PBC(CG)-MASTER" xfId="609"/>
    <cellStyle name="Accent2 - 20%" xfId="610"/>
    <cellStyle name="—_GS_PNL_Maxis_Model_1_Residential Broadband Financial Projection Model v8 Tier 1_Residential Broadband Financial Projection Model v14_final7.201" xfId="611"/>
    <cellStyle name="Date [mmm-yy]" xfId="612"/>
    <cellStyle name="_CCB.HEN.Item12.ProfitNAVRecon.031209.LY_CCB.HOBranch.Item12.1D.ProfitNAVRecon.031202_CCB.Dec03AuditPack.GL.V2" xfId="613"/>
    <cellStyle name="—_GS Assumptions-F_Maxis_Model_1_final7.201" xfId="614"/>
    <cellStyle name="F6" xfId="615"/>
    <cellStyle name="_03_长期资产申报表_pbc_pbc-汇总LAST1_股权等_原ABC-pbc表_PBC(CG)-MASTER" xfId="616"/>
    <cellStyle name="—_GS_Cash  (2)_Maxis_Model_1_Residential Broadband Financial Projection Model v8 Tier 1_Residential Broadband Financial Projection Model v14.3" xfId="617"/>
    <cellStyle name="—_GS Assumptions-F_Maxis_Model_1_Residential Broadband Financial Projection Model v8 Tier 3_final7.16" xfId="618"/>
    <cellStyle name="_03_长期资产申报表_pbc_pbc-汇总LAST1_原ABC-pbc表" xfId="619"/>
    <cellStyle name="_long term loan - others 300504_KPMG original version_审计评估联合申报明细表－GG" xfId="620"/>
    <cellStyle name="n_铝厂" xfId="621"/>
    <cellStyle name="_03_长期资产申报表_pbc_pbc-汇总LAST1_原ABC-pbc表_PBC(CG)-MASTER" xfId="622"/>
    <cellStyle name="n_铝厂现金流1125" xfId="623"/>
    <cellStyle name="_03_长期资产申报表_pbc_pbc-汇总LAST2_PBC(CG)-MASTER_PBC(CG)-MASTER" xfId="624"/>
    <cellStyle name="_03_长期资产申报表_pbc_pbc-汇总LAST2_股权等" xfId="625"/>
    <cellStyle name="_03_长期资产申报表_pbc_pbc-汇总LAST2_股权等_ABC-pbc表20060610" xfId="626"/>
    <cellStyle name="分级显示行_1_10--2其他收费权测算表" xfId="627"/>
    <cellStyle name="_03_长期资产申报表_pbc_pbc-汇总LAST2_股权等_ABC-pbc表20060610_PBC(CG)-MASTER" xfId="628"/>
    <cellStyle name="AA LOCK" xfId="629"/>
    <cellStyle name="_CCB.HO.2003 Jnl summary by jnl.GL PRC 31&amp;62.031221" xfId="630"/>
    <cellStyle name="_CCB.HO.2002 Jnl summary by jnl.GL PRC 41-80.grouped.031221_CCB.Dec03AuditPack.GL.V2" xfId="631"/>
    <cellStyle name="常规 3 4" xfId="632"/>
    <cellStyle name="差_Sheet5" xfId="633"/>
    <cellStyle name="_03_长期资产申报表_pbc_pbc-汇总LAST2_股权等_PBC(CG)-MASTER" xfId="634"/>
    <cellStyle name="_long term loan - others 300504_KPMG original version_(中企华)审计评估联合申报明细表.V1" xfId="635"/>
    <cellStyle name="常规 3 2" xfId="636"/>
    <cellStyle name="_CCB.HO.2003 Jnl summary by jnl.Gl.specific for HO branch_CCB.HO.2003 Jnl summary by jnl.GL PRC 60-80.031221" xfId="637"/>
    <cellStyle name="—_GS_Cash _Maxis_Model_1_Residential Broadband Financial Projection Model v8 Tier 3_final7.16" xfId="638"/>
    <cellStyle name="—_Maxis_Model_1_Residential Broadband Financial Projection Model v8 Tier 3_Residential Broadband Financial Projection Model v14.3_final7.201" xfId="639"/>
    <cellStyle name="_03_长期资产申报表_pbc_pbc-汇总LAST2_股权等_原ABC-pbc表_PBC(CG)-MASTER" xfId="640"/>
    <cellStyle name="—_Maxis_Model_1_Residential Broadband Financial Projection Model v8 Tier 2_final7.16" xfId="641"/>
    <cellStyle name="_03_长期资产申报表_pbc_pbc-汇总LAST2_原ABC-pbc表" xfId="642"/>
    <cellStyle name="{Date}" xfId="643"/>
    <cellStyle name="_1024资江收益法明细表" xfId="644"/>
    <cellStyle name="_03_长期资产申报表_pbc_pbc-汇总LAST3_ABC-pbc表20060610" xfId="645"/>
    <cellStyle name="Accent6 - 40%" xfId="646"/>
    <cellStyle name="—_GS Assumptions-F" xfId="647"/>
    <cellStyle name="t_GB model V5.2 0914" xfId="648"/>
    <cellStyle name="_03_长期资产申报表_pbc_pbc-汇总LAST3_ABC-pbc表20060610_PBC(CG)-MASTER" xfId="649"/>
    <cellStyle name="_03_长期资产申报表_pbc_pbc-汇总LAST3_ABC-pbc表20060610_PBC(CG)-MASTER_PBC(CG)-MASTER" xfId="650"/>
    <cellStyle name="_03_长期资产申报表_pbc_pbc-汇总LAST3_ABC-pbc表20060610－赵静_PBC(CG)-MASTER" xfId="651"/>
    <cellStyle name="_03_长期资产申报表_pbc_pbc-汇总LAST3_股权等" xfId="652"/>
    <cellStyle name="_03_长期资产申报表_pbc_pbc-汇总LAST3_股权等_ABC-pbc表20060610_PBC(CG)-MASTER" xfId="653"/>
    <cellStyle name="_03_长期资产申报表_pbc_pbc-汇总LAST3_股权等_ABC-pbc表20060610_PBC(CG)-MASTER_PBC(CG)-MASTER" xfId="654"/>
    <cellStyle name="—_GS_Balance_Maxis_Model_1_Residential Broadband Financial Projection Model v8 Tier 3_Residential Broadband Financial Projection Model v14_final7.201" xfId="655"/>
    <cellStyle name="—_GS_Cash _Maxis_Model_1_Residential Broadband Financial Projection Model v8 Tier 2_Residential Broadband Financial Projection Model v14" xfId="656"/>
    <cellStyle name="InputArea" xfId="657"/>
    <cellStyle name="_03_长期资产申报表_pbc_pbc-汇总LAST3_股权等_ABC-pbc表20060610－赵静" xfId="658"/>
    <cellStyle name="_03_长期资产申报表_pbc_pbc-汇总LAST3_股权等_ABC-pbc表20060610－赵静_PBC(CG)-MASTER" xfId="659"/>
    <cellStyle name="—_GS_Balance_Maxis_Model_1_Residential Broadband Financial Projection Model v8 Tier 1_Residential Broadband Financial Projection Model v14.3_final7.16" xfId="660"/>
    <cellStyle name="_Part III.200406.Loan and Liabilities details.(Site Name)_Shenhua PBC package 050530_评估明细表(新准则)电力0630" xfId="661"/>
    <cellStyle name="_CCB.HEN.Item12.ProfitNAVRecon.031209.LY_1_CCB.HO.NAV Recon.031208.EL_CCB.Dec03AuditPack.GL.V2" xfId="662"/>
    <cellStyle name="—_GS_DCF_Maxis_Model_1_Residential Broadband Financial Projection Model v8 Tier 2_Residential Broadband Financial Projection Model v14_final7.201" xfId="663"/>
    <cellStyle name="—_GS_Cash  (2)_Maxis_Model_1_Residential Broadband Financial Projection Model v8 Tier 2_Residential Broadband Financial Projection Model v14" xfId="664"/>
    <cellStyle name="_03_长期资产申报表_pbc_pbc-汇总LAST3_股权等_PBC(CG)-MASTER" xfId="665"/>
    <cellStyle name="_评估申报表--老版－审计0000_宝源生物收益法评估明细表4-11(正式）" xfId="666"/>
    <cellStyle name="_CCB.HO.Profit Recon.031208.AL" xfId="667"/>
    <cellStyle name="_long term loan - others 300504_Shenhua PBC package 050530_评估明细表(新准则)电力0630" xfId="668"/>
    <cellStyle name="Date 2" xfId="669"/>
    <cellStyle name="_03_长期资产申报表_pbc_pbc-汇总LAST3_股权等_PBC(CG)-MASTER_PBC(CG)-MASTER" xfId="670"/>
    <cellStyle name="_03_长期资产申报表_pbc_pbc-汇总LAST3_股权等_原ABC-pbc表" xfId="671"/>
    <cellStyle name="_03_长期资产申报表_pbc_pbc-汇总LAST3_股权等_原ABC-pbc表_PBC(CG)-MASTER" xfId="672"/>
    <cellStyle name="_CCB.QH.Item12..ProfitNAVRecon.031206-HL.ML_CCB.HEN.Item12.F.ProfitNAVRecon.HL.031214.KL" xfId="673"/>
    <cellStyle name="_IAS Adjustments030630" xfId="674"/>
    <cellStyle name="_03_长期资产申报表_pbc_pbc-汇总LAST3_原ABC-pbc表" xfId="675"/>
    <cellStyle name="货币 4" xfId="676"/>
    <cellStyle name="_03_长期资产申报表_pbc_替换第二版_股权等_ABC-pbc表20060610_PBC(CG)-MASTER" xfId="677"/>
    <cellStyle name="_03_长期资产申报表_pbc_Worksheet in   pbc-汇总LAST" xfId="678"/>
    <cellStyle name="_TableRowHead" xfId="679"/>
    <cellStyle name="_03_长期资产申报表_pbc_Worksheet in   pbc-汇总LAST_ABC-pbc表20060610－赵静" xfId="680"/>
    <cellStyle name="_norma1" xfId="681"/>
    <cellStyle name="_03_长期资产申报表_pbc_Worksheet in   pbc-汇总LAST_ABC-pbc表20060610－赵静_PBC(CG)-MASTER" xfId="682"/>
    <cellStyle name="_03_长期资产申报表_原ABC-pbc表" xfId="683"/>
    <cellStyle name="_03_长期资产申报表_pbc_替换第二版_股权等_ABC-pbc表20060610_PBC(CG)-MASTER_PBC(CG)-MASTER" xfId="684"/>
    <cellStyle name="_SubHeading_ICP_CSC_1Q_01_gStyle_5-30-2001" xfId="685"/>
    <cellStyle name="_03_长期资产申报表_pbc_原ABC-pbc表" xfId="686"/>
    <cellStyle name="_03_长期资产申报表_pbc_Worksheet in   pbc-汇总LAST_PBC(CG)-MASTER" xfId="687"/>
    <cellStyle name="_03_长期资产申报表_pbc_Worksheet in   pbc-汇总LAST_股权等" xfId="688"/>
    <cellStyle name="—_GS_DCF_Maxis_Model_1_Residential Broadband Financial Projection Model v8 Tier 1_Residential Broadband Financial Projection Model v14.3_final7.201" xfId="689"/>
    <cellStyle name="comma-d" xfId="690"/>
    <cellStyle name="_评估申报表--老版－审计0000_折现率wind计算模型-火电模型" xfId="691"/>
    <cellStyle name="后继超级链接_02-06宝山" xfId="692"/>
    <cellStyle name="Percent (0)" xfId="693"/>
    <cellStyle name="_03_长期资产申报表_pbc_Worksheet in   pbc-汇总LAST_股权等_ABC-pbc表20060610" xfId="694"/>
    <cellStyle name="_03_长期资产申报表_pbc_Worksheet in   pbc-汇总LAST_股权等_ABC-pbc表20060610－赵静" xfId="695"/>
    <cellStyle name="_03_长期资产申报表_pbc_Worksheet in   pbc-汇总LAST_股权等_ABC-pbc表20060610－赵静_PBC(CG)-MASTER" xfId="696"/>
    <cellStyle name="_CCB.HEN.Item12.ProfitNAVRecon.031209.LY_CCB.TG.Item12.F.ProfitNAVRecon.my.031212_CCB.Dec03AuditPack.GL.V2" xfId="697"/>
    <cellStyle name="_03_长期资产申报表_pbc_Worksheet in   pbc-汇总LAST_股权等_PBC(CG)-MASTER" xfId="698"/>
    <cellStyle name="_03_长期资产申报表_pbc_Worksheet in   pbc-汇总LAST_股权等_PBC(CG)-MASTER_PBC(CG)-MASTER" xfId="699"/>
    <cellStyle name="_Percent" xfId="700"/>
    <cellStyle name="_03_长期资产申报表_pbc_Worksheet in   pbc-汇总LAST_原ABC-pbc表" xfId="701"/>
    <cellStyle name="—_GS_Cash _Maxis_Model_1_Residential Broadband Financial Projection Model v8 Tier 2_Residential Broadband Financial Projection Model v14.3" xfId="702"/>
    <cellStyle name="_03_长期资产申报表_pbc_Worksheet in   pbc-汇总LAST_原ABC-pbc表_PBC(CG)-MASTER" xfId="703"/>
    <cellStyle name="_03_长期资产申报表_股权等_ABC-pbc表20060610_PBC(CG)-MASTER" xfId="704"/>
    <cellStyle name="_03_长期资产申报表_pbc_替换第二版_ABC-pbc表20060610_PBC(CG)-MASTER_PBC(CG)-MASTER" xfId="705"/>
    <cellStyle name="_03_长期资产申报表_pbc_替换第二版_ABC-pbc表20060610－赵静" xfId="706"/>
    <cellStyle name="_03_长期资产申报表_pbc-汇总_股权等_原ABC-pbc表" xfId="707"/>
    <cellStyle name="0,0_x000a__x000a_NA_x000a__x000a_" xfId="708"/>
    <cellStyle name="_03_长期资产申报表_pbc_替换第二版_ABC-pbc表20060610－赵静_PBC(CG)-MASTER" xfId="709"/>
    <cellStyle name="per.style" xfId="710"/>
    <cellStyle name="_CCB.HO.2002 Jnl summary by jnl.GL PRC 41-80.grouped.031221_CCB.HO.2003 Jnl summary by jnl.GL PRC 13-20.031221" xfId="711"/>
    <cellStyle name="_CCB.HEN.Item12.ProfitNAVRecon.031209.LY_CCB.CQ.Item12.1D.ProfitNAVRec.031213-revised.dhnc_CCB.Dec03AuditPack.GL.V2" xfId="712"/>
    <cellStyle name="_03_长期资产申报表_pbc_替换第二版_股权等" xfId="713"/>
    <cellStyle name="{Month}" xfId="714"/>
    <cellStyle name="_CCB.HO.2001 Jnl summary by jnl.GL PRC 1-12,33_CCB.Dec03AuditPack.GL.V2" xfId="715"/>
    <cellStyle name="—_GS_PNL_Maxis_Model_1_Residential Broadband Financial Projection Model v8 Tier 1_Residential Broadband Financial Projection Model v14_final7.16" xfId="716"/>
    <cellStyle name="_03_长期资产申报表_pbc_替换第二版_股权等_ABC-pbc表20060610" xfId="717"/>
    <cellStyle name="—_GS Assumptions-F_Maxis_Model_1_final7.16" xfId="718"/>
    <cellStyle name="_03_长期资产申报表_pbc_替换第二版_股权等_ABC-pbc表20060610－赵静" xfId="719"/>
    <cellStyle name="_03_长期资产申报表_pbc_替换第二版_股权等_ABC-pbc表20060610－赵静_PBC(CG)-MASTER" xfId="720"/>
    <cellStyle name="_03_长期资产申报表_pbc_替换第二版_股权等_原ABC-pbc表" xfId="721"/>
    <cellStyle name="—_Maxis_Model_1_Residential Broadband Financial Projection Model v8 Tier 1_final7.16" xfId="722"/>
    <cellStyle name="_03_长期资产申报表_pbc_替换第二版_股权等_原ABC-pbc表_PBC(CG)-MASTER" xfId="723"/>
    <cellStyle name="—_GS_DCF_Maxis_Model_1_Residential Broadband Financial Projection Model v8 Tier 3_Residential Broadband Financial Projection Model v14" xfId="724"/>
    <cellStyle name="—_GS_PNL_Maxis_Model_1_Residential Broadband Financial Projection Model v8 Tier 2_Residential Broadband Financial Projection Model v14" xfId="725"/>
    <cellStyle name="PrePop Units (2)" xfId="726"/>
    <cellStyle name="_03_长期资产申报表_pbc_替换第二版_原ABC-pbc表_PBC(CG)-MASTER" xfId="727"/>
    <cellStyle name="_03_长期资产申报表_pbc_替换第二版_原ABC-pbc表" xfId="728"/>
    <cellStyle name="—_GS_DCF_Maxis_Model_1_Residential Broadband Financial Projection Model v8 Tier 2_Residential Broadband Financial Projection Model v14.3_final7.201" xfId="729"/>
    <cellStyle name="_IAS Adjustments021231_CCB.HO.New TB template.CCB PRC IAS Sorting.040223 trial run" xfId="730"/>
    <cellStyle name="_03_长期资产申报表_pbc-汇总" xfId="731"/>
    <cellStyle name="—_GS_Cash  (2)_Maxis_Model_1_Residential Broadband Financial Projection Model v8 Tier 2_final7.201" xfId="732"/>
    <cellStyle name="Moeda_car" xfId="733"/>
    <cellStyle name="_03_长期资产申报表_pbc-汇总_ABC-pbc表20060610" xfId="734"/>
    <cellStyle name="_03_长期资产申报表_pbc-汇总_ABC-pbc表20060610_PBC(CG)-MASTER" xfId="735"/>
    <cellStyle name="_03_长期资产申报表_pbc-汇总_ABC-pbc表20060610_PBC(CG)-MASTER_PBC(CG)-MASTER" xfId="736"/>
    <cellStyle name="_03_长期资产申报表_pbc-汇总_ABC-pbc表20060610－赵静" xfId="737"/>
    <cellStyle name="百分比 2" xfId="738"/>
    <cellStyle name="_CCB.HEN.Item12.ProfitNAVRecon.031209.LY_1" xfId="739"/>
    <cellStyle name="_03_长期资产申报表_pbc-汇总_ABC-pbc表20060610－赵静_PBC(CG)-MASTER" xfId="740"/>
    <cellStyle name="_03_长期资产申报表_pbc-汇总_Book2222222222222222222222222222222222222222222222222" xfId="741"/>
    <cellStyle name="_永城煤电土地评估申报表" xfId="742"/>
    <cellStyle name="_03_长期资产申报表_pbc-汇总_股权等_ABC-pbc表20060610_PBC(CG)-MASTER" xfId="743"/>
    <cellStyle name="_PRC Adjustments 021231_CCB.HO.New TB template.PRC Sorting.040210" xfId="744"/>
    <cellStyle name="_03_长期资产申报表_pbc-汇总_Book2222222222222222222222222222222222222222222222222_ABC-pbc表20060610" xfId="745"/>
    <cellStyle name="_03_长期资产申报表_pbc-汇总_Book2222222222222222222222222222222222222222222222222_ABC-pbc表20060610－赵静_PBC(CG)-MASTER" xfId="746"/>
    <cellStyle name="_03_长期资产申报表_pbc-汇总_Book2222222222222222222222222222222222222222222222222_PBC(CG)-MASTER" xfId="747"/>
    <cellStyle name="_03_长期资产申报表_pbc-汇总_Book2222222222222222222222222222222222222222222222222_PBC(CG)-MASTER_PBC(CG)-MASTER" xfId="748"/>
    <cellStyle name="_03_长期资产申报表_pbc-汇总_Book2222222222222222222222222222222222222222222222222_原ABC-pbc表" xfId="749"/>
    <cellStyle name="_03_长期资产申报表_pbc-汇总_Book2222222222222222222222222222222222222222222222222_原ABC-pbc表_PBC(CG)-MASTER" xfId="750"/>
    <cellStyle name="_03_长期资产申报表_pbc-汇总_PBC(CG)-MASTER" xfId="751"/>
    <cellStyle name="_03_长期资产申报表_pbc-汇总_股权等_ABC-pbc表20060610" xfId="752"/>
    <cellStyle name="_03_长期资产申报表_pbc-汇总_股权等_PBC(CG)-MASTER" xfId="753"/>
    <cellStyle name="_CCB.HEN.Item12.ProfitNAVRecon.031209.LY_1_CCB.HO.NAV Recon.031208.EL" xfId="754"/>
    <cellStyle name="_03_长期资产申报表_pbc-汇总_原ABC-pbc表" xfId="755"/>
    <cellStyle name="Red" xfId="756"/>
    <cellStyle name="_CCB.HEN.Item12.ProfitNAVRecon.031209.LY_CCB.HO.NAV Recon.031222.AL" xfId="757"/>
    <cellStyle name="_03_长期资产申报表_pbc-汇总_原ABC-pbc表_PBC(CG)-MASTER" xfId="758"/>
    <cellStyle name="—_GS_Balance_Maxis_Model_1_Residential Broadband Financial Projection Model v8 Tier 1_final7.201" xfId="759"/>
    <cellStyle name="_03_长期资产申报表_股权等" xfId="760"/>
    <cellStyle name="_估值(DCF)尽职调查预测表(收益法)xin7.23" xfId="761"/>
    <cellStyle name="_03_长期资产申报表_股权等_ABC-pbc表20060610_PBC(CG)-MASTER_PBC(CG)-MASTER" xfId="762"/>
    <cellStyle name="u2" xfId="763"/>
    <cellStyle name="_03_长期资产申报表_股权等_ABC-pbc表20060610－赵静" xfId="764"/>
    <cellStyle name="_ET_STYLE_NoName_00_" xfId="765"/>
    <cellStyle name="强调 2" xfId="766"/>
    <cellStyle name="む|靇Revenuenuesy L" xfId="767"/>
    <cellStyle name="_03_长期资产申报表_股权等_ABC-pbc表20060610－赵静_PBC(CG)-MASTER" xfId="768"/>
    <cellStyle name="—_GS_Cash _Maxis_Model_1_Residential Broadband Financial Projection Model v8 Tier 2_Residential Broadband Financial Projection Model v14.3_final7.16" xfId="769"/>
    <cellStyle name="_ANC_Model_1105" xfId="770"/>
    <cellStyle name="_03_长期资产申报表_股权等_原ABC-pbc表_PBC(CG)-MASTER" xfId="771"/>
    <cellStyle name="_04年公司预算汇总表0323-final" xfId="772"/>
    <cellStyle name="_04年公司预算汇总表040324" xfId="773"/>
    <cellStyle name="_060402进出口现金流预测" xfId="774"/>
    <cellStyle name="þ_x001d_ðK_x000c_Fý_x001b__x000d_9ýU_x0001_Ð_x0008_¦)_x0007__x0001__x0001_" xfId="775"/>
    <cellStyle name="Input (£m)" xfId="776"/>
    <cellStyle name="_CCB.HO.NAV Recon.031108.AL_CCB.Dec03AuditPack.GL.V2" xfId="777"/>
    <cellStyle name="_0608三九内部抵消" xfId="778"/>
    <cellStyle name="—_GS Assumptions-F_Maxis_Model_1_Residential Broadband Financial Projection Model v8 Tier 2_Residential Broadband Financial Projection Model v14.3" xfId="779"/>
    <cellStyle name="_131甘肃万通电信物业集团有限公司070427核对后(减值）" xfId="780"/>
    <cellStyle name="_131甘肃中信通信建设监理有限责任公司070427核对后" xfId="781"/>
    <cellStyle name="標準_１０" xfId="782"/>
    <cellStyle name="_2005合并现金流量表TB" xfId="783"/>
    <cellStyle name="_2005三九合并TB" xfId="784"/>
    <cellStyle name="_ANC_Model_Sample" xfId="785"/>
    <cellStyle name="—_GS_DCF_Maxis_Model_1_Residential Broadband Financial Projection Model v8 Tier 2_final7.16" xfId="786"/>
    <cellStyle name="_Book1正龙" xfId="787"/>
    <cellStyle name="_CBRE明细表" xfId="788"/>
    <cellStyle name="iu" xfId="789"/>
    <cellStyle name="_CCB Consol Item12 NAV and Profit Recon 040202( to be updated) EL_CCB.Dec03AuditPack.GL.V2" xfId="790"/>
    <cellStyle name="_CCB.QH.Item12..ProfitNAVRecon.031206-HL.ML_CCB.JL.Item12.new NAV.031223_CCB.Dec03AuditPack.GL.V2" xfId="791"/>
    <cellStyle name="_CCB(1).JL.Item12.ProfitNAVRecon.031127.ty_CCB.Dec03AuditPack.GL.V2" xfId="792"/>
    <cellStyle name="t_铝厂现金流1125" xfId="793"/>
    <cellStyle name="_CCB.Dec03AuditPack.GL.V2" xfId="794"/>
    <cellStyle name="_CCB.GLAudit Package.040114" xfId="795"/>
    <cellStyle name="_CCB.GLAudit Package.040114_CCB.Dec03AuditPack.GL.V2" xfId="796"/>
    <cellStyle name="_CCB.HEN.Item12.ProfitNAVRecon.031209.LY_1_CCB.Dec03AuditPack.GL.V2" xfId="797"/>
    <cellStyle name="_CCB.HEN.Item12.ProfitNAVRecon.031209.LY_1_CCB.HO.NAV Recon.031222.AL" xfId="798"/>
    <cellStyle name="—_GS_Cash _Maxis_Model_1_Residential Broadband Financial Projection Model v8 Tier 3_Residential Broadband Financial Projection Model v14_final7.201" xfId="799"/>
    <cellStyle name="_CCB.HEN.Item12.ProfitNAVRecon.031209.LY_CCB.HO.NAV Recon.031208.EL" xfId="800"/>
    <cellStyle name="_CCB.HEN.Item12.ProfitNAVRecon.031209.LY_1_CCB.HO.NAV Recon.031226.AL" xfId="801"/>
    <cellStyle name="_CCB.HEN.Item12.ProfitNAVRecon.031209.LY_CCB.HO.NAV Recon.031208.EL_CCB.Dec03AuditPack.GL.V2" xfId="802"/>
    <cellStyle name="_CCB.HEN.Item12.ProfitNAVRecon.031209.LY_1_CCB.HO.NAV Recon.031226.AL_CCB.Dec03AuditPack.GL.V2" xfId="803"/>
    <cellStyle name="banner" xfId="804"/>
    <cellStyle name="_CCB.HEN.Item12.ProfitNAVRecon.031209.LY_1_CCB.SX.Item12.F.ProfitNAVRecon.031212.MS_CCB.Dec03AuditPack.GL.V2" xfId="805"/>
    <cellStyle name="_CCB.HEN.Item12.ProfitNAVRecon.031209.LY_CCB.CQ.Item12.1D.ProfitNAVRec.031213-revised.dhnc" xfId="806"/>
    <cellStyle name="_CCB.HEN.Item12.ProfitNAVRecon.031209.LY_CCB.Dec03AuditPack.GL.V2" xfId="807"/>
    <cellStyle name="_CCB.HEN.Item12.ProfitNAVRecon.031209.LY_CCB.HO.NAV Recon.031226.AL_CCB.Dec03AuditPack.GL.V2" xfId="808"/>
    <cellStyle name="_CCB.HEN.Item12.ProfitNAVRecon.031209.LY_CCB.JX.Item12.X.ProfitNAVRecon.031209.JW" xfId="809"/>
    <cellStyle name="Zhengnan" xfId="810"/>
    <cellStyle name="_CCB.HEN.Item12.ProfitNAVRecon.031209.LY_CCB.JX.Item12.X.ProfitNAVRecon.031209.JW_CCB.CQ.Item12.1D.ProfitNAVRec.031213-revised.dhnc_CCB.Dec03AuditPack.GL.V2" xfId="811"/>
    <cellStyle name="_CCB.HEN.Item12.ProfitNAVRecon.031209.LY_CCB.JX.Item12.X.ProfitNAVRecon.031209.JW_CCB.Dec03AuditPack.GL.V2" xfId="812"/>
    <cellStyle name="_CCB.HEN.Item12.ProfitNAVRecon.031209.LY_CCB.JX.Item12.X.ProfitNAVRecon.031209.JW_CCB.HO.NAV Recon.031222.AL" xfId="813"/>
    <cellStyle name="—_GS Assumptions-F_Maxis_Model_1_Residential Broadband Financial Projection Model v8 Tier 3_Residential Broadband Financial Projection Model v14_final7.201" xfId="814"/>
    <cellStyle name="—_GS_Balance_Maxis_Model_1_Residential Broadband Financial Projection Model v8 Tier 2" xfId="815"/>
    <cellStyle name="_CCB.HEN.Item12.ProfitNAVRecon.031209.LY_CCB.JX.Item12.X.ProfitNAVRecon.031209.JW_CCB.HO.NAV Recon.031226.AL" xfId="816"/>
    <cellStyle name="_CCB.HEN.Item12.ProfitNAVRecon.031209.LY_CCB.NB.Appendix 12 ProfitNAVRecon (GL).031204" xfId="817"/>
    <cellStyle name="_CCB.HEN.Item12.ProfitNAVRecon.031209.LY_CCB.JX.Item12.X.ProfitNAVRecon.031209.JW_CCB.SX.Item12.F.ProfitNAVRecon.031212.MS_CCB.Dec03AuditPack.GL.V2" xfId="818"/>
    <cellStyle name="_福建收入成本预测" xfId="819"/>
    <cellStyle name="_新准则评估明细表" xfId="820"/>
    <cellStyle name="_CCB.HEN.Item12.ProfitNAVRecon.031209.LY_CCB.LN.Item12.Profit  NAV reconciliation.031121_CCB.Dec03AuditPack.GL.V2" xfId="821"/>
    <cellStyle name="_湖北收入成本预测" xfId="822"/>
    <cellStyle name="_CCB.HO.New TB template.IAS Sorting.040210" xfId="823"/>
    <cellStyle name="—_Maxis_Model_1_Residential Broadband Financial Projection Model v8 Tier 3_Residential Broadband Financial Projection Model v14_final7.16" xfId="824"/>
    <cellStyle name="_CCB.HEN.Item12.ProfitNAVRecon.031209.LY_CCB.SC.Item12.ProfitNAVRecon.031210.EP_CCB.Dec03AuditPack.GL.V2" xfId="825"/>
    <cellStyle name="Comma[0]" xfId="826"/>
    <cellStyle name="_CCB.HEN.Item12.ProfitNAVRecon.031209.LY_CCB.SX.Item12.F.ProfitNAVRecon.031212.MS" xfId="827"/>
    <cellStyle name="_CCB.HEN.Item12.ProfitNAVRecon.031209.LY_CCB.TG.Item12.F.ProfitNAVRecon.my.031212" xfId="828"/>
    <cellStyle name="—_GS_Cash  (2)_Maxis_Model_1_Residential Broadband Financial Projection Model v8 Tier 2_final7.16" xfId="829"/>
    <cellStyle name="—_GS_Cash _Maxis_Model_1_Residential Broadband Financial Projection Model v8 Tier 1_final7.201" xfId="830"/>
    <cellStyle name="_CCB.HEN.Item12.ProfitNAVRecon.031209.LY_CCB.XZ.item12.3D.ProfitNAVRec.031124.dhnc" xfId="831"/>
    <cellStyle name="_CCB.HO.2002 Jnl summary by jnl.GL PRC 41-80.grouped.031221_CCB.HO.2001 Jnl summary by jnl.GL PRC 1-12,33" xfId="832"/>
    <cellStyle name="_CCB.HO.2002 Jnl summary by jnl.GL PRC 41-80.grouped.031221_CCB.HO.2001 Jnl summary by jnl.GL PRC 1-12,33_CCB.Dec03AuditPack.GL.V2" xfId="833"/>
    <cellStyle name="_CCB.HO.2003 Jnl summary by jnl.GL PRC 1-12,33.031221" xfId="834"/>
    <cellStyle name="_CCB.HO.2003 Jnl summary by jnl.GL PRC 1-12,33.031221_CCB.Dec03AuditPack.GL.V2" xfId="835"/>
    <cellStyle name="_CCB.HO.2003 Jnl summary by jnl.GL PRC 13-20.031221" xfId="836"/>
    <cellStyle name="_CCB.HO.2003 Jnl summary by jnl.GL PRC 13-20.031221_CCB.Dec03AuditPack.GL.V2" xfId="837"/>
    <cellStyle name="_CCB.HO.2003 Jnl summary by jnl.GL PRC 15,21-32.031221" xfId="838"/>
    <cellStyle name="_CCB.HO.2003 Jnl summary by jnl.GL PRC 15,21-32.031221_CCB.Dec03AuditPack.GL.V2" xfId="839"/>
    <cellStyle name="_CCB.HO.2003 Jnl summary by jnl.GL PRC 34-40.031221" xfId="840"/>
    <cellStyle name="Blue Title" xfId="841"/>
    <cellStyle name="_CCB.HO.2003 Jnl summary by jnl.GL PRC 34-40.031221_CCB.Dec03AuditPack.GL.V2" xfId="842"/>
    <cellStyle name="_CCB.HO.2003 Jnl summary by jnl.Gl.specific for HO branch_CCB.HO.2003 Jnl summary by jnl.GL PRC 60-80.031221_CCB.Dec03AuditPack.GL.V2" xfId="843"/>
    <cellStyle name="常规 2 8" xfId="844"/>
    <cellStyle name="_CCB.HO.2003 Jnl summary by jnl.Gl.specific for HO branch_CCB.HO.2003 Jnl summary by jnl.GL PRC 60-80.031221rev" xfId="845"/>
    <cellStyle name="Header2" xfId="846"/>
    <cellStyle name="_CCB.HO.2003 Jnl summary by jnl.Gl.specific for HO branch_CCB.HO.2003 Jnl summary by jnl.GL PRC 60-80.031221rev_CCB.Dec03AuditPack.GL.V2" xfId="847"/>
    <cellStyle name="—_GS_Cash  (2)_Maxis_Model_1" xfId="848"/>
    <cellStyle name="百分比 3 2" xfId="849"/>
    <cellStyle name="_CCB.HO.NAV Recon.031208.AL" xfId="850"/>
    <cellStyle name="_CCB.HO.NAV Recon.031208.EL_CCB.Dec03AuditPack.GL.V2" xfId="851"/>
    <cellStyle name="_CCB.HO.NAV Recon.HL.031113.AL" xfId="852"/>
    <cellStyle name="—_GS_PNL_Maxis_Model_1_Residential Broadband Financial Projection Model v8 Tier 3_Residential Broadband Financial Projection Model v14_final7.16" xfId="853"/>
    <cellStyle name="_CCB.HO.NAV Recon.HL.031113.AL_CCB.Dec03AuditPack.GL.V2" xfId="854"/>
    <cellStyle name="—_GS_Cash _Maxis_Model_1_final7.201" xfId="855"/>
    <cellStyle name="常规 2_不可流通折扣率估算表" xfId="856"/>
    <cellStyle name="常规 2 30" xfId="857"/>
    <cellStyle name="常规 2 25" xfId="858"/>
    <cellStyle name="_CCB.HO.New TB template.PRC Sorting.040210_CCB.Dec03AuditPack.GL.V2" xfId="859"/>
    <cellStyle name="_CCB.HO.Profit Recon.031108.AL_CCB.Dec03AuditPack.GL.V2" xfId="860"/>
    <cellStyle name="_CCB.HO.Profit Recon.031208.AL_CCB.Dec03AuditPack.GL.V2" xfId="861"/>
    <cellStyle name="_CCB.HO.Profit Recon.HL.031113.AL" xfId="862"/>
    <cellStyle name="—_Maxis_Model_1_Residential Broadband Financial Projection Model v8 Tier 2_Residential Broadband Financial Projection Model v14" xfId="863"/>
    <cellStyle name="_CCB.NX.Item 12.ProfitNAVRec.031121" xfId="864"/>
    <cellStyle name="_IAS Adjustments011231_CCB.HO.New TB template.PRC Sorting.040210" xfId="865"/>
    <cellStyle name="_CCB.NX.Item 12.ProfitNAVRec.031121_CCB.Dec03AuditPack.GL.V2" xfId="866"/>
    <cellStyle name="_IAS Adjustments011231_CCB.HO.New TB template.PRC Sorting.040210_CCB.Dec03AuditPack.GL.V2" xfId="867"/>
    <cellStyle name="—_GS_Balance_Maxis_Model_1_Residential Broadband Financial Projection Model v8 Tier 2_final7.16" xfId="868"/>
    <cellStyle name="_CCB.QH.Item12..ProfitNAVRecon.031206-HL.ML" xfId="869"/>
    <cellStyle name="_CCB.QH.Item12..ProfitNAVRecon.031206-HL.ML_CCB.Dec03AuditPack.GL.V2" xfId="870"/>
    <cellStyle name="_Part III.200406.Loan and Liabilities details.(Site Name)_KPMG original version_评估明细表(新准则)电力0630" xfId="871"/>
    <cellStyle name="Body" xfId="872"/>
    <cellStyle name="_CCB.QH.Item12..ProfitNAVRecon.031206-HL.ML_CCB.HO.Profit Recon.HL.031222.AL" xfId="873"/>
    <cellStyle name="千位分隔 3 2" xfId="874"/>
    <cellStyle name="好_折现率计算模型" xfId="875"/>
    <cellStyle name="_CCB.SX.Item12.F.ProfitNAVRecon.031212.MS" xfId="876"/>
    <cellStyle name="_CCB.SX.Item12.F.ProfitNAVRecon.031212.MS_CCB.Dec03AuditPack.GL.V2" xfId="877"/>
    <cellStyle name="_CCB.SZ.item1.journal list.031110.DY_CCB.Dec03AuditPack.GL.V2" xfId="878"/>
    <cellStyle name="_CCB.SZ.reporting Pack.031110.DY" xfId="879"/>
    <cellStyle name="_Part III.200406.Loan and Liabilities details.(Site Name)_KPMG original version_(中企华)审计评估联合申报明细表.V1" xfId="880"/>
    <cellStyle name="_CEA旭日项目成本法评估申报表-本部" xfId="881"/>
    <cellStyle name="_Comma" xfId="882"/>
    <cellStyle name="_三九集团收益法调查表2006三九医贸1103" xfId="883"/>
    <cellStyle name="千分位_ 白土" xfId="884"/>
    <cellStyle name="_Dollar" xfId="885"/>
    <cellStyle name="_汉元三九" xfId="886"/>
    <cellStyle name="_Euro" xfId="887"/>
    <cellStyle name="—_GS_PNL_Maxis_Model_1_Residential Broadband Financial Projection Model v8 Tier 1_Residential Broadband Financial Projection Model v14" xfId="888"/>
    <cellStyle name="_新华航空现金流预测060714初定送神华(回收营运资金)" xfId="889"/>
    <cellStyle name="—_GS Assumptions-F_Maxis_Model_1" xfId="890"/>
    <cellStyle name="—_GS Assumptions-F_Maxis_Model_1_Residential Broadband Financial Projection Model v8 Tier 1" xfId="891"/>
    <cellStyle name="—_GS Assumptions-F_Maxis_Model_1_Residential Broadband Financial Projection Model v8 Tier 1_final7.16" xfId="892"/>
    <cellStyle name="_中联第一部分  资产评估申报表（收益法）" xfId="893"/>
    <cellStyle name="常规 25" xfId="894"/>
    <cellStyle name="—_GS Assumptions-F_Maxis_Model_1_Residential Broadband Financial Projection Model v8 Tier 1_Residential Broadband Financial Projection Model v14" xfId="895"/>
    <cellStyle name="—_GS Assumptions-F_Maxis_Model_1_Residential Broadband Financial Projection Model v8 Tier 1_Residential Broadband Financial Projection Model v14.3" xfId="896"/>
    <cellStyle name="Unprotected" xfId="897"/>
    <cellStyle name="—_GS Assumptions-F_Maxis_Model_1_Residential Broadband Financial Projection Model v8 Tier 1_Residential Broadband Financial Projection Model v14.3_final7.16" xfId="898"/>
    <cellStyle name="F7" xfId="899"/>
    <cellStyle name="—_GS_PNL_Maxis_Model_1_Residential Broadband Financial Projection Model v8 Tier 2_Residential Broadband Financial Projection Model v14_final7.16" xfId="900"/>
    <cellStyle name="—_GS Assumptions-F_Maxis_Model_1_Residential Broadband Financial Projection Model v8 Tier 1_Residential Broadband Financial Projection Model v14.3_final7.201" xfId="901"/>
    <cellStyle name="—_GS Assumptions-F_Maxis_Model_1_Residential Broadband Financial Projection Model v8 Tier 1_Residential Broadband Financial Projection Model v14_final7.16" xfId="902"/>
    <cellStyle name="—_GS Assumptions-F_Maxis_Model_1_Residential Broadband Financial Projection Model v8 Tier 2" xfId="903"/>
    <cellStyle name="Mon閠aire [0]_!!!GO" xfId="904"/>
    <cellStyle name="—_GS Assumptions-F_Maxis_Model_1_Residential Broadband Financial Projection Model v8 Tier 2_final7.201" xfId="905"/>
    <cellStyle name="_PRC Adjustments 030630" xfId="906"/>
    <cellStyle name="—_GS Assumptions-F_Maxis_Model_1_Residential Broadband Financial Projection Model v8 Tier 2_Residential Broadband Financial Projection Model v14.3_final7.16" xfId="907"/>
    <cellStyle name="常规 2 34" xfId="908"/>
    <cellStyle name="常规 2 29" xfId="909"/>
    <cellStyle name="—_GS Assumptions-F_Maxis_Model_1_Residential Broadband Financial Projection Model v8 Tier 2_Residential Broadband Financial Projection Model v14_final7.16" xfId="910"/>
    <cellStyle name="_Part III.200406.Loan and Liabilities details.(Site Name)_Shenhua PBC package 050530_审计评估联合申报明细表－GG" xfId="911"/>
    <cellStyle name="捠壿 [0.00]_!!!GO" xfId="912"/>
    <cellStyle name="Red 2" xfId="913"/>
    <cellStyle name="Encabez1" xfId="914"/>
    <cellStyle name="—_GS Assumptions-F_Maxis_Model_1_Residential Broadband Financial Projection Model v8 Tier 2_Residential Broadband Financial Projection Model v14_final7.201" xfId="915"/>
    <cellStyle name="_评估申报表--老版－审计0000_宝源生物收益法评估明细表4-12(正式）" xfId="916"/>
    <cellStyle name="Valuta_1FIX, page 2" xfId="917"/>
    <cellStyle name="Grey" xfId="918"/>
    <cellStyle name="0,0_x000d__x000a_NA_x000d__x000a_ 2" xfId="919"/>
    <cellStyle name="—_GS Assumptions-F_Maxis_Model_1_Residential Broadband Financial Projection Model v8 Tier 3" xfId="920"/>
    <cellStyle name="_long term loan - others 300504_附表1-审计评估联合申报明细表630新" xfId="921"/>
    <cellStyle name="—_GS Assumptions-F_Maxis_Model_1_Residential Broadband Financial Projection Model v8 Tier 3_final7.201" xfId="922"/>
    <cellStyle name="—_GS_Cash _Maxis_Model_1" xfId="923"/>
    <cellStyle name="—_GS Assumptions-F_Maxis_Model_1_Residential Broadband Financial Projection Model v8 Tier 3_Residential Broadband Financial Projection Model v14" xfId="924"/>
    <cellStyle name="好_收益法模型表1" xfId="925"/>
    <cellStyle name="—_GS Assumptions-F_Maxis_Model_1_Residential Broadband Financial Projection Model v8 Tier 3_Residential Broadband Financial Projection Model v14.3" xfId="926"/>
    <cellStyle name="—_GS Assumptions-F_Maxis_Model_1_Residential Broadband Financial Projection Model v8 Tier 3_Residential Broadband Financial Projection Model v14.3_final7.16" xfId="927"/>
    <cellStyle name="—_GS Assumptions-F_Maxis_Model_1_Residential Broadband Financial Projection Model v8 Tier 3_Residential Broadband Financial Projection Model v14.3_final7.201" xfId="928"/>
    <cellStyle name="—_GS_Balance" xfId="929"/>
    <cellStyle name="—_GS_Balance_Maxis_Model_1" xfId="930"/>
    <cellStyle name="好_宝源生物收益法模型表4-6" xfId="931"/>
    <cellStyle name="—_GS_Balance_Maxis_Model_1_Residential Broadband Financial Projection Model v8 Tier 1" xfId="932"/>
    <cellStyle name="—_GS_Balance_Maxis_Model_1_Residential Broadband Financial Projection Model v8 Tier 1_Residential Broadband Financial Projection Model v14" xfId="933"/>
    <cellStyle name="—_GS_DCF_Maxis_Model_1_Residential Broadband Financial Projection Model v8 Tier 1_Residential Broadband Financial Projection Model v14_final7.201" xfId="934"/>
    <cellStyle name="—_GS_Balance_Maxis_Model_1_Residential Broadband Financial Projection Model v8 Tier 1_Residential Broadband Financial Projection Model v14.3" xfId="935"/>
    <cellStyle name="_国旅合并现金流（抵消后）" xfId="936"/>
    <cellStyle name="—_GS_Balance_Maxis_Model_1_Residential Broadband Financial Projection Model v8 Tier 1_Residential Broadband Financial Projection Model v14.3_final7.201" xfId="937"/>
    <cellStyle name="—_GS_Balance_Maxis_Model_1_Residential Broadband Financial Projection Model v8 Tier 1_Residential Broadband Financial Projection Model v14_final7.201" xfId="938"/>
    <cellStyle name="_Sailing Model-HK" xfId="939"/>
    <cellStyle name="—_GS_Balance_Maxis_Model_1_Residential Broadband Financial Projection Model v8 Tier 2_final7.201" xfId="940"/>
    <cellStyle name="—_GS_Balance_Maxis_Model_1_Residential Broadband Financial Projection Model v8 Tier 2_Residential Broadband Financial Projection Model v14" xfId="941"/>
    <cellStyle name="_Shenhua PBC package 050530_评估明细表(新准则)电力" xfId="942"/>
    <cellStyle name="AA MGR NAME" xfId="943"/>
    <cellStyle name="—_GS_Balance_Maxis_Model_1_Residential Broadband Financial Projection Model v8 Tier 2_Residential Broadband Financial Projection Model v14.3" xfId="944"/>
    <cellStyle name="—_GS_Cash _Maxis_Model_1_Residential Broadband Financial Projection Model v8 Tier 3_Residential Broadband Financial Projection Model v14" xfId="945"/>
    <cellStyle name="_成本法评估审计联合申报明细表" xfId="946"/>
    <cellStyle name="—_GS_Balance_Maxis_Model_1_Residential Broadband Financial Projection Model v8 Tier 2_Residential Broadband Financial Projection Model v14.3_final7.201" xfId="947"/>
    <cellStyle name="—_GS_Balance_Maxis_Model_1_Residential Broadband Financial Projection Model v8 Tier 3" xfId="948"/>
    <cellStyle name="—_GS_Balance_Maxis_Model_1_Residential Broadband Financial Projection Model v8 Tier 3_final7.201" xfId="949"/>
    <cellStyle name="—_GS_Balance_Maxis_Model_1_Residential Broadband Financial Projection Model v8 Tier 3_Residential Broadband Financial Projection Model v14.3" xfId="950"/>
    <cellStyle name="gcd" xfId="951"/>
    <cellStyle name="_评估申报表--老版－审计0000_宝源生物收益法评估明细表4-10-1" xfId="952"/>
    <cellStyle name="千位分隔 2 2" xfId="953"/>
    <cellStyle name="常规 2 22" xfId="954"/>
    <cellStyle name="常规 2 17" xfId="955"/>
    <cellStyle name="b" xfId="956"/>
    <cellStyle name="—_GS_Cash  (2)" xfId="957"/>
    <cellStyle name="—_GS_Cash  (2)_Maxis_Model_1_final7.201" xfId="958"/>
    <cellStyle name="—_GS_DCF_Maxis_Model_1_Residential Broadband Financial Projection Model v8 Tier 1" xfId="959"/>
    <cellStyle name="—_GS_Cash  (2)_Maxis_Model_1_Residential Broadband Financial Projection Model v8 Tier 1" xfId="960"/>
    <cellStyle name="—_GS_Cash  (2)_Maxis_Model_1_Residential Broadband Financial Projection Model v8 Tier 1_Residential Broadband Financial Projection Model v14.3_final7.201" xfId="961"/>
    <cellStyle name="_IAS Adjustments030630_CCB.HO.New TB template.CCB PRC IAS Sorting.040223 trial run_CCB.Dec03AuditPack.GL.V2" xfId="962"/>
    <cellStyle name="subhead" xfId="963"/>
    <cellStyle name="—_GS_Cash  (2)_Maxis_Model_1_Residential Broadband Financial Projection Model v8 Tier 1_Residential Broadband Financial Projection Model v14_final7.16" xfId="964"/>
    <cellStyle name="_一重股份成本法评估表0630" xfId="965"/>
    <cellStyle name="—_Maxis_Model_1_Residential Broadband Financial Projection Model v8 Tier 2_Residential Broadband Financial Projection Model v14.3_final7.16" xfId="966"/>
    <cellStyle name="_PRC Adjustments 011231_CCB.GLAudit Package.040114_CCB.Dec03AuditPack.GL.V2" xfId="967"/>
    <cellStyle name="_新准则收益法调查表（庐山旅游公司）" xfId="968"/>
    <cellStyle name="—_GS_Cash  (2)_Maxis_Model_1_Residential Broadband Financial Projection Model v8 Tier 2" xfId="969"/>
    <cellStyle name="—_GS_Cash  (2)_Maxis_Model_1_Residential Broadband Financial Projection Model v8 Tier 2_Residential Broadband Financial Projection Model v14.3_final7.201" xfId="970"/>
    <cellStyle name="_电厂三张主表" xfId="971"/>
    <cellStyle name="—_GS_Cash  (2)_Maxis_Model_1_Residential Broadband Financial Projection Model v8 Tier 2_Residential Broadband Financial Projection Model v14_final7.16" xfId="972"/>
    <cellStyle name="—_GS_Cash  (2)_Maxis_Model_1_Residential Broadband Financial Projection Model v8 Tier 3" xfId="973"/>
    <cellStyle name="—_GS_Cash  (2)_Maxis_Model_1_Residential Broadband Financial Projection Model v8 Tier 3_final7.16" xfId="974"/>
    <cellStyle name="—_GS_Cash  (2)_Maxis_Model_1_Residential Broadband Financial Projection Model v8 Tier 3_final7.201" xfId="975"/>
    <cellStyle name="—_GS_Cash  (2)_Maxis_Model_1_Residential Broadband Financial Projection Model v8 Tier 3_Residential Broadband Financial Projection Model v14" xfId="976"/>
    <cellStyle name="_Part III.200406.Loan and Liabilities details.(Site Name)_KPMG original version_审计评估联合申报明细表－GG" xfId="977"/>
    <cellStyle name="—_GS_Cash  (2)_Maxis_Model_1_Residential Broadband Financial Projection Model v8 Tier 3_Residential Broadband Financial Projection Model v14_final7.16" xfId="978"/>
    <cellStyle name="—_GS_Cash  (2)_Maxis_Model_1_Residential Broadband Financial Projection Model v8 Tier 3_Residential Broadband Financial Projection Model v14.3" xfId="979"/>
    <cellStyle name="—_GS_Cash  (2)_Maxis_Model_1_Residential Broadband Financial Projection Model v8 Tier 3_Residential Broadband Financial Projection Model v14.3_final7.201" xfId="980"/>
    <cellStyle name="_审计调整汇总-外高桥 9-1" xfId="981"/>
    <cellStyle name="—_GS_Cash _Maxis_Model_1_final7.16" xfId="982"/>
    <cellStyle name="—_GS_Cash _Maxis_Model_1_Residential Broadband Financial Projection Model v8 Tier 1" xfId="983"/>
    <cellStyle name="寘嬫愗傝_!!!GO" xfId="984"/>
    <cellStyle name="—_GS_Cash _Maxis_Model_1_Residential Broadband Financial Projection Model v8 Tier 1_final7.16" xfId="985"/>
    <cellStyle name="Model" xfId="986"/>
    <cellStyle name="Column$Headings" xfId="987"/>
    <cellStyle name="—_GS_Cash _Maxis_Model_1_Residential Broadband Financial Projection Model v8 Tier 1_Residential Broadband Financial Projection Model v14.3" xfId="988"/>
    <cellStyle name="—_Maxis_Model_1_Residential Broadband Financial Projection Model v8 Tier 3_Residential Broadband Financial Projection Model v14.3_final7.16" xfId="989"/>
    <cellStyle name="—_GS_Cash _Maxis_Model_1_Residential Broadband Financial Projection Model v8 Tier 1_Residential Broadband Financial Projection Model v14.3_final7.16" xfId="990"/>
    <cellStyle name="—_GS_Cash _Maxis_Model_1_Residential Broadband Financial Projection Model v8 Tier 1_Residential Broadband Financial Projection Model v14.3_final7.201" xfId="991"/>
    <cellStyle name="—_GS_Cash _Maxis_Model_1_Residential Broadband Financial Projection Model v8 Tier 1_Residential Broadband Financial Projection Model v14_final7.201" xfId="992"/>
    <cellStyle name="_TableRowHeading" xfId="993"/>
    <cellStyle name="Accent5 - 20%" xfId="994"/>
    <cellStyle name="—_GS_Cash _Maxis_Model_1_Residential Broadband Financial Projection Model v8 Tier 2" xfId="995"/>
    <cellStyle name="—_GS_Cash _Maxis_Model_1_Residential Broadband Financial Projection Model v8 Tier 2_final7.16" xfId="996"/>
    <cellStyle name="—_GS_Cash _Maxis_Model_1_Residential Broadband Financial Projection Model v8 Tier 2_final7.201" xfId="997"/>
    <cellStyle name="—_GS_Cash _Maxis_Model_1_Residential Broadband Financial Projection Model v8 Tier 3_Residential Broadband Financial Projection Model v14.3" xfId="998"/>
    <cellStyle name="—_GS_Cash _Maxis_Model_1_Residential Broadband Financial Projection Model v8 Tier 3_Residential Broadband Financial Projection Model v14.3_final7.16" xfId="999"/>
    <cellStyle name="—_GS_DCF_Maxis_Model_1_final7.201" xfId="1000"/>
    <cellStyle name="—_GS_DCF_Maxis_Model_1_Residential Broadband Financial Projection Model v8 Tier 1_final7.16" xfId="1001"/>
    <cellStyle name="Currency[2]" xfId="1002"/>
    <cellStyle name="—_GS_DCF_Maxis_Model_1_Residential Broadband Financial Projection Model v8 Tier 1_final7.201" xfId="1003"/>
    <cellStyle name="—_GS_DCF_Maxis_Model_1_Residential Broadband Financial Projection Model v8 Tier 1_Residential Broadband Financial Projection Model v14.3_final7.16" xfId="1004"/>
    <cellStyle name="—_GS_DCF_Maxis_Model_1_Residential Broadband Financial Projection Model v8 Tier 1_Residential Broadband Financial Projection Model v14_final7.16" xfId="1005"/>
    <cellStyle name="_KPMG original version_附件1：审计评估联合申报明细表" xfId="1006"/>
    <cellStyle name="—_GS_DCF_Maxis_Model_1_Residential Broadband Financial Projection Model v8 Tier 2_Residential Broadband Financial Projection Model v14" xfId="1007"/>
    <cellStyle name="超链接 4" xfId="1008"/>
    <cellStyle name="—_GS_DCF_Maxis_Model_1_Residential Broadband Financial Projection Model v8 Tier 2_Residential Broadband Financial Projection Model v14.3" xfId="1009"/>
    <cellStyle name="钎霖_(沥焊何巩)岿喊牢盔拌裙" xfId="1010"/>
    <cellStyle name="—_GS_DCF_Maxis_Model_1_Residential Broadband Financial Projection Model v8 Tier 2_Residential Broadband Financial Projection Model v14.3_final7.16" xfId="1011"/>
    <cellStyle name="—_GS_DCF_Maxis_Model_1_Residential Broadband Financial Projection Model v8 Tier 3" xfId="1012"/>
    <cellStyle name="百分比 3 2 2" xfId="1013"/>
    <cellStyle name="_PRC Adjustments 030630_CCB.HO.New TB template.PRC Sorting.040210_CCB.Dec03AuditPack.GL.V2" xfId="1014"/>
    <cellStyle name="Table Units" xfId="1015"/>
    <cellStyle name="—_GS_DCF_Maxis_Model_1_Residential Broadband Financial Projection Model v8 Tier 3_final7.16" xfId="1016"/>
    <cellStyle name="_Heading" xfId="1017"/>
    <cellStyle name="—_GS_DCF_Maxis_Model_1_Residential Broadband Financial Projection Model v8 Tier 3_final7.201" xfId="1018"/>
    <cellStyle name="—_Maxis_Model_1_Residential Broadband Financial Projection Model v8 Tier 3_Residential Broadband Financial Projection Model v14" xfId="1019"/>
    <cellStyle name="—_GS_DCF_Maxis_Model_1_Residential Broadband Financial Projection Model v8 Tier 3_Residential Broadband Financial Projection Model v14.3_final7.16" xfId="1020"/>
    <cellStyle name="Link Currency (0)" xfId="1021"/>
    <cellStyle name="—_GS_DCF_Maxis_Model_1_Residential Broadband Financial Projection Model v8 Tier 3_Residential Broadband Financial Projection Model v14.3_final7.201" xfId="1022"/>
    <cellStyle name="—_GS_DCF_Maxis_Model_1_Residential Broadband Financial Projection Model v8 Tier 3_Residential Broadband Financial Projection Model v14_final7.16" xfId="1023"/>
    <cellStyle name="百分比 3" xfId="1024"/>
    <cellStyle name="—_GS_PNL_Maxis_Model_1" xfId="1025"/>
    <cellStyle name="—_GS_PNL_Maxis_Model_1_Residential Broadband Financial Projection Model v8 Tier 1_final7.16" xfId="1026"/>
    <cellStyle name="_PRC Adjustments 030630_CCB.HO.New TB template.CCB PRC IAS Sorting.040223 trial run" xfId="1027"/>
    <cellStyle name="—_GS_PNL_Maxis_Model_1_Residential Broadband Financial Projection Model v8 Tier 1_Residential Broadband Financial Projection Model v14.3" xfId="1028"/>
    <cellStyle name="_Shenhua PBC package 050530_附表1-审计评估联合申报明细表630新" xfId="1029"/>
    <cellStyle name="—_GS_PNL_Maxis_Model_1_Residential Broadband Financial Projection Model v8 Tier 1_Residential Broadband Financial Projection Model v14.3_final7.16" xfId="1030"/>
    <cellStyle name="パーセント_laroux" xfId="1031"/>
    <cellStyle name="—_GS_PNL_Maxis_Model_1_Residential Broadband Financial Projection Model v8 Tier 1_Residential Broadband Financial Projection Model v14.3_final7.201" xfId="1032"/>
    <cellStyle name="千位_ 方正PC" xfId="1033"/>
    <cellStyle name="—_GS_PNL_Maxis_Model_1_Residential Broadband Financial Projection Model v8 Tier 2" xfId="1034"/>
    <cellStyle name="—_GS_PNL_Maxis_Model_1_Residential Broadband Financial Projection Model v8 Tier 2_final7.16" xfId="1035"/>
    <cellStyle name="—_GS_PNL_Maxis_Model_1_Residential Broadband Financial Projection Model v8 Tier 2_final7.201" xfId="1036"/>
    <cellStyle name="—_GS_PNL_Maxis_Model_1_Residential Broadband Financial Projection Model v8 Tier 2_Residential Broadband Financial Projection Model v14.3" xfId="1037"/>
    <cellStyle name="0,0_x000d__x000a_NA_x000d__x000a_" xfId="1038"/>
    <cellStyle name="_IAS Adjustments011231_CCB.GLAudit Package.040114" xfId="1039"/>
    <cellStyle name="0%" xfId="1040"/>
    <cellStyle name="—_GS_PNL_Maxis_Model_1_Residential Broadband Financial Projection Model v8 Tier 2_Residential Broadband Financial Projection Model v14.3_final7.201" xfId="1041"/>
    <cellStyle name="_PRC Adjustments 030630_CCB.HO.New TB template.IAS Sorting.040210" xfId="1042"/>
    <cellStyle name="—_GS_PNL_Maxis_Model_1_Residential Broadband Financial Projection Model v8 Tier 2_Residential Broadband Financial Projection Model v14_final7.201" xfId="1043"/>
    <cellStyle name="s_Design Yield" xfId="1044"/>
    <cellStyle name="c_铝厂现金流1122B" xfId="1045"/>
    <cellStyle name="—_GS_PNL_Maxis_Model_1_Residential Broadband Financial Projection Model v8 Tier 3" xfId="1046"/>
    <cellStyle name="Accent6 - 60%" xfId="1047"/>
    <cellStyle name="—_GS_PNL_Maxis_Model_1_Residential Broadband Financial Projection Model v8 Tier 3_final7.16" xfId="1048"/>
    <cellStyle name="_三九集团收益法调查表（2006年9月）" xfId="1049"/>
    <cellStyle name="桁区切り [0.00]_１１月価格表" xfId="1050"/>
    <cellStyle name="标题1" xfId="1051"/>
    <cellStyle name="—_GS_PNL_Maxis_Model_1_Residential Broadband Financial Projection Model v8 Tier 3_final7.201" xfId="1052"/>
    <cellStyle name="Black" xfId="1053"/>
    <cellStyle name="—_GS_PNL_Maxis_Model_1_Residential Broadband Financial Projection Model v8 Tier 3_Residential Broadband Financial Projection Model v14" xfId="1054"/>
    <cellStyle name="—_GS_PNL_Maxis_Model_1_Residential Broadband Financial Projection Model v8 Tier 3_Residential Broadband Financial Projection Model v14.3" xfId="1055"/>
    <cellStyle name="Normal2" xfId="1056"/>
    <cellStyle name="—_GS_PNL_Maxis_Model_1_Residential Broadband Financial Projection Model v8 Tier 3_Residential Broadband Financial Projection Model v14.3_final7.16" xfId="1057"/>
    <cellStyle name="Output Line Items" xfId="1058"/>
    <cellStyle name="—_GS_PNL_Maxis_Model_1_Residential Broadband Financial Projection Model v8 Tier 3_Residential Broadband Financial Projection Model v14.3_final7.201" xfId="1059"/>
    <cellStyle name="_雅安三九中药材科技产业化有限公司收益法调查表（2006年9月）" xfId="1060"/>
    <cellStyle name="0.0%" xfId="1061"/>
    <cellStyle name="好_宝源生物收益法评估明细表4-10-1" xfId="1062"/>
    <cellStyle name="F8" xfId="1063"/>
    <cellStyle name="—_GS_PNL_Maxis_Model_1_Residential Broadband Financial Projection Model v8 Tier 3_Residential Broadband Financial Projection Model v14_final7.201" xfId="1064"/>
    <cellStyle name="_Highlight" xfId="1065"/>
    <cellStyle name="_IAS Adjustments011231" xfId="1066"/>
    <cellStyle name="_IAS Adjustments011231_CCB.Dec03AuditPack.GL.V2" xfId="1067"/>
    <cellStyle name="_IAS Adjustments011231_CCB.GLAudit Package.040114_CCB.Dec03AuditPack.GL.V2" xfId="1068"/>
    <cellStyle name="_IAS Adjustments011231_CCB.HO.New TB template.CCB PRC IAS Sorting.040223 trial run_CCB.Dec03AuditPack.GL.V2" xfId="1069"/>
    <cellStyle name="_IAS Adjustments011231_CCB.HO.New TB template.IAS Sorting.040210" xfId="1070"/>
    <cellStyle name="—_Maxis_Model_1_Residential Broadband Financial Projection Model v8 Tier 1_Residential Broadband Financial Projection Model v14_final7.16" xfId="1071"/>
    <cellStyle name="_IAS Adjustments011231_CCB.HO.New TB template.IAS Sorting.040210_CCB.Dec03AuditPack.GL.V2" xfId="1072"/>
    <cellStyle name="_IAS Adjustments021231" xfId="1073"/>
    <cellStyle name="_一重股份收益法630-2" xfId="1074"/>
    <cellStyle name="通貨_１１月価格表" xfId="1075"/>
    <cellStyle name="_IAS Adjustments021231_CCB.Dec03AuditPack.GL.V2" xfId="1076"/>
    <cellStyle name="_PRC Adjustments 011231_CCB.HO.New TB template.IAS Sorting.040210" xfId="1077"/>
    <cellStyle name="Hide" xfId="1078"/>
    <cellStyle name="_IAS Adjustments021231_CCB.GLAudit Package.040114" xfId="1079"/>
    <cellStyle name="_IAS Adjustments021231_CCB.HO.New TB template.CCB PRC IAS Sorting.040223 trial run_CCB.Dec03AuditPack.GL.V2" xfId="1080"/>
    <cellStyle name="差_2010年固定资产" xfId="1081"/>
    <cellStyle name="calc" xfId="1082"/>
    <cellStyle name="_IAS Adjustments021231_CCB.HO.New TB template.IAS Sorting.040210" xfId="1083"/>
    <cellStyle name="Normalny_Arkusz1" xfId="1084"/>
    <cellStyle name="_IAS Adjustments021231_CCB.HO.New TB template.IAS Sorting.040210_CCB.Dec03AuditPack.GL.V2" xfId="1085"/>
    <cellStyle name="Calc Currency (0)" xfId="1086"/>
    <cellStyle name="_IAS Adjustments021231_CCB.HO.New TB template.PRC Sorting.040210" xfId="1087"/>
    <cellStyle name="—_Maxis_Model_1_Residential Broadband Financial Projection Model v8 Tier 2_Residential Broadband Financial Projection Model v14_final7.16" xfId="1088"/>
    <cellStyle name="_IAS Adjustments030630_CCB.GLAudit Package.040114" xfId="1089"/>
    <cellStyle name="常规 2 2 2" xfId="1090"/>
    <cellStyle name="_IAS Adjustments030630_CCB.GLAudit Package.040114_CCB.Dec03AuditPack.GL.V2" xfId="1091"/>
    <cellStyle name="_IAS Adjustments030630_CCB.HO.New TB template.IAS Sorting.040210" xfId="1092"/>
    <cellStyle name="_IAS Adjustments030630_CCB.HO.New TB template.PRC Sorting.040210" xfId="1093"/>
    <cellStyle name="_KPMG original version" xfId="1094"/>
    <cellStyle name="_KPMG original version_附表1-审计评估联合申报明细表630新" xfId="1095"/>
    <cellStyle name="_KPMG original version_审计评估联合申报明细表－GG" xfId="1096"/>
    <cellStyle name="_long term loan - others 300504_(中企华)审计评估联合申报明细表.V1" xfId="1097"/>
    <cellStyle name="_long term loan - others 300504_KPMG original version" xfId="1098"/>
    <cellStyle name="_long term loan - others 300504_KPMG original version_附件1：审计评估联合申报明细表" xfId="1099"/>
    <cellStyle name="Input Cells" xfId="1100"/>
    <cellStyle name="_long term loan - others 300504_KPMG original version_评估明细表(新准则)电力" xfId="1101"/>
    <cellStyle name="Topheader" xfId="1102"/>
    <cellStyle name="_long term loan - others 300504_KPMG original version_评估明细表(新准则)电力0630" xfId="1103"/>
    <cellStyle name="_long term loan - others 300504_Shenhua PBC package 050530" xfId="1104"/>
    <cellStyle name="_long term loan - others 300504_Shenhua PBC package 050530_(中企华)审计评估联合申报明细表.V1" xfId="1105"/>
    <cellStyle name="Comma  - Style1" xfId="1106"/>
    <cellStyle name="_long term loan - others 300504_Shenhua PBC package 050530_附表1-审计评估联合申报明细表630新" xfId="1107"/>
    <cellStyle name="_PRC Adjustments 021231_CCB.HO.New TB template.PRC Sorting.040210_CCB.Dec03AuditPack.GL.V2" xfId="1108"/>
    <cellStyle name="_long term loan - others 300504_Shenhua PBC package 050530_评估明细表(新准则)电力" xfId="1109"/>
    <cellStyle name="_long term loan - others 300504_Shenhua PBC package 050530_审计评估联合申报明细表－GG" xfId="1110"/>
    <cellStyle name="_long term loan - others 300504_附件1：审计评估联合申报明细表" xfId="1111"/>
    <cellStyle name="Table Title" xfId="1112"/>
    <cellStyle name="_long term loan - others 300504_评估明细表(新准则)电力" xfId="1113"/>
    <cellStyle name="_long term loan - others 300504_评估明细表(新准则)电力0630" xfId="1114"/>
    <cellStyle name="_long term loan - others 300504_审计评估联合申报明细表－GG" xfId="1115"/>
    <cellStyle name="—_Maxis_Model_1_Residential Broadband Financial Projection Model v8 Tier 1" xfId="1116"/>
    <cellStyle name="_long term loan - others 300504_审计调查表.V3" xfId="1117"/>
    <cellStyle name="—_Maxis_Model_1" xfId="1118"/>
    <cellStyle name="믅됞 [0.00]_PRODUCT DETAIL Q1" xfId="1119"/>
    <cellStyle name="—_Maxis_Model_1_final7.201" xfId="1120"/>
    <cellStyle name="—_Maxis_Model_1_Residential Broadband Financial Projection Model v8 Tier 1_final7.201" xfId="1121"/>
    <cellStyle name="—_Maxis_Model_1_Residential Broadband Financial Projection Model v8 Tier 1_Residential Broadband Financial Projection Model v14" xfId="1122"/>
    <cellStyle name="—_Maxis_Model_1_Residential Broadband Financial Projection Model v8 Tier 1_Residential Broadband Financial Projection Model v14.3" xfId="1123"/>
    <cellStyle name="—_Maxis_Model_1_Residential Broadband Financial Projection Model v8 Tier 1_Residential Broadband Financial Projection Model v14.3_final7.16" xfId="1124"/>
    <cellStyle name="—_Maxis_Model_1_Residential Broadband Financial Projection Model v8 Tier 2_final7.201" xfId="1125"/>
    <cellStyle name="—_Maxis_Model_1_Residential Broadband Financial Projection Model v8 Tier 2_Residential Broadband Financial Projection Model v14_final7.201" xfId="1126"/>
    <cellStyle name="_PRC Adjustments 011231_CCB.HO.New TB template.CCB PRC IAS Sorting.040223 trial run_CCB.Dec03AuditPack.GL.V2" xfId="1127"/>
    <cellStyle name="—_Maxis_Model_1_Residential Broadband Financial Projection Model v8 Tier 3" xfId="1128"/>
    <cellStyle name="Company Name" xfId="1129"/>
    <cellStyle name="—_Maxis_Model_1_Residential Broadband Financial Projection Model v8 Tier 3_Residential Broadband Financial Projection Model v14_final7.201" xfId="1130"/>
    <cellStyle name="_MultipleSpace" xfId="1131"/>
    <cellStyle name="_Part III.200406.Loan and Liabilities details.(Site Name)" xfId="1132"/>
    <cellStyle name="_Part III.200406.Loan and Liabilities details.(Site Name)_KPMG original version" xfId="1133"/>
    <cellStyle name="1,000" xfId="1134"/>
    <cellStyle name="_Part III.200406.Loan and Liabilities details.(Site Name)_KPMG original version_附表1-审计评估联合申报明细表630新" xfId="1135"/>
    <cellStyle name="10" xfId="1136"/>
    <cellStyle name="Accent1 - 20%" xfId="1137"/>
    <cellStyle name="_Part III.200406.Loan and Liabilities details.(Site Name)_KPMG original version_附件1：审计评估联合申报明细表" xfId="1138"/>
    <cellStyle name="_书刊提成差价明细表-美术社" xfId="1139"/>
    <cellStyle name="_Part III.200406.Loan and Liabilities details.(Site Name)_KPMG original version_评估明细表(新准则)电力" xfId="1140"/>
    <cellStyle name="_文函专递0211-施工企业调查表（附件）" xfId="1141"/>
    <cellStyle name="_Part III.200406.Loan and Liabilities details.(Site Name)_Shenhua PBC package 050530_附表1-审计评估联合申报明细表630新" xfId="1142"/>
    <cellStyle name="entry box" xfId="1143"/>
    <cellStyle name="_Part III.200406.Loan and Liabilities details.(Site Name)_Shenhua PBC package 050530_附件1：审计评估联合申报明细表" xfId="1144"/>
    <cellStyle name="_Part III.200406.Loan and Liabilities details.(Site Name)_Shenhua PBC package 050530_评估明细表(新准则)电力" xfId="1145"/>
    <cellStyle name="_PercentSpace" xfId="1146"/>
    <cellStyle name="常规 2 33" xfId="1147"/>
    <cellStyle name="常规 2 28" xfId="1148"/>
    <cellStyle name="Percent.1" xfId="1149"/>
    <cellStyle name="_Part III.200406.Loan and Liabilities details.(Site Name)_附表1-审计评估联合申报明细表630新" xfId="1150"/>
    <cellStyle name="数量" xfId="1151"/>
    <cellStyle name="Normal (%)" xfId="1152"/>
    <cellStyle name="_Part III.200406.Loan and Liabilities details.(Site Name)_评估明细表(新准则)电力" xfId="1153"/>
    <cellStyle name="_Part III.200406.Loan and Liabilities details.(Site Name)_审计评估联合申报明细表－GG" xfId="1154"/>
    <cellStyle name="千位分隔 2" xfId="1155"/>
    <cellStyle name="_Part III.200406.Loan and Liabilities details.(Site Name)_审计调查表.V3" xfId="1156"/>
    <cellStyle name="_PBC content" xfId="1157"/>
    <cellStyle name="_PBC-assets1" xfId="1158"/>
    <cellStyle name="_PL" xfId="1159"/>
    <cellStyle name="_PRC Adjustments 011231" xfId="1160"/>
    <cellStyle name="{Z'0000(4 dec)}" xfId="1161"/>
    <cellStyle name="_PRC Adjustments 011231_CCB.Dec03AuditPack.GL.V2" xfId="1162"/>
    <cellStyle name="_PRC Adjustments 011231_CCB.GLAudit Package.040114" xfId="1163"/>
    <cellStyle name="_PRC Adjustments 011231_CCB.HO.New TB template.PRC Sorting.040210" xfId="1164"/>
    <cellStyle name="_PRC Adjustments 011231_CCB.HO.New TB template.PRC Sorting.040210_CCB.Dec03AuditPack.GL.V2" xfId="1165"/>
    <cellStyle name="Comma0 - Modelo1" xfId="1166"/>
    <cellStyle name="_PRC Adjustments 021231" xfId="1167"/>
    <cellStyle name="EY House" xfId="1168"/>
    <cellStyle name="_PRC Adjustments 021231_CCB.GLAudit Package.040114" xfId="1169"/>
    <cellStyle name="_PRC Adjustments 021231_CCB.GLAudit Package.040114_CCB.Dec03AuditPack.GL.V2" xfId="1170"/>
    <cellStyle name="_海南收入成本预测" xfId="1171"/>
    <cellStyle name="_Shenhua PBC package 050530_评估明细表(新准则)电力0630" xfId="1172"/>
    <cellStyle name="_PRC Adjustments 021231_CCB.HO.New TB template.CCB PRC IAS Sorting.040223 trial run" xfId="1173"/>
    <cellStyle name="Comma [0]_ SG&amp;A Bridge " xfId="1174"/>
    <cellStyle name="_PRC Adjustments 021231_CCB.HO.New TB template.CCB PRC IAS Sorting.040223 trial run_CCB.Dec03AuditPack.GL.V2" xfId="1175"/>
    <cellStyle name="_三九集团收益法调查表（九恒2006年8月）" xfId="1176"/>
    <cellStyle name="AA NORMAL" xfId="1177"/>
    <cellStyle name="_PRC Adjustments 030630_CCB.Dec03AuditPack.GL.V2" xfId="1178"/>
    <cellStyle name="_PRC Adjustments 030630_CCB.GLAudit Package.040114" xfId="1179"/>
    <cellStyle name="14" xfId="1180"/>
    <cellStyle name="常规_附件4-成本法资产评估申报表 2 2" xfId="1181"/>
    <cellStyle name="_PRC Adjustments 030630_CCB.GLAudit Package.040114_CCB.Dec03AuditPack.GL.V2" xfId="1182"/>
    <cellStyle name="_PRC Adjustments 030630_CCB.HO.New TB template.CCB PRC IAS Sorting.040223 trial run_CCB.Dec03AuditPack.GL.V2" xfId="1183"/>
    <cellStyle name="_PRC Adjustments 030630_CCB.HO.New TB template.IAS Sorting.040210_CCB.Dec03AuditPack.GL.V2" xfId="1184"/>
    <cellStyle name="好_新准则报表－融辉2007-06-20" xfId="1185"/>
    <cellStyle name="u_Module1 (2)" xfId="1186"/>
    <cellStyle name="_PRC Adjustments 030630_CCB.HO.New TB template.PRC Sorting.040210" xfId="1187"/>
    <cellStyle name="_Shenhua PBC package 050530" xfId="1188"/>
    <cellStyle name="_TableHeading" xfId="1189"/>
    <cellStyle name="_Shenhua PBC package 050530_附件1：审计评估联合申报明细表" xfId="1190"/>
    <cellStyle name="千位分隔[0] 3" xfId="1191"/>
    <cellStyle name="_Shenhua PBC package 050530_审计评估联合申报明细表－GG" xfId="1192"/>
    <cellStyle name="常规 3" xfId="1193"/>
    <cellStyle name="_Table" xfId="1194"/>
    <cellStyle name="_TableHead" xfId="1195"/>
    <cellStyle name="_TableRowBorder" xfId="1196"/>
    <cellStyle name="_TableSuperHead" xfId="1197"/>
    <cellStyle name="_TableSuperHeading_ICP_CSC_1Q_01_gStyle_5-30-2001" xfId="1198"/>
    <cellStyle name="_TableText" xfId="1199"/>
    <cellStyle name="_东兴热电评估汇总表" xfId="1200"/>
    <cellStyle name="_房屋建筑评估申报表" xfId="1201"/>
    <cellStyle name="Percent[0]" xfId="1202"/>
    <cellStyle name="_非电力业务收益法申报表" xfId="1203"/>
    <cellStyle name="常规 11" xfId="1204"/>
    <cellStyle name="Followed Hyperlink" xfId="1205"/>
    <cellStyle name="_附表1-资产评估成本法申报表0630" xfId="1206"/>
    <cellStyle name="_副本PBC-liab &amp; equity-II" xfId="1207"/>
    <cellStyle name="KPMG Heading 3" xfId="1208"/>
    <cellStyle name="_固定资产评估明细表" xfId="1209"/>
    <cellStyle name="_广西新天德--收益法预测表" xfId="1210"/>
    <cellStyle name="section" xfId="1211"/>
    <cellStyle name="_评估申报表--老版－审计0000_宝源生物收益法评估明细表4-6" xfId="1212"/>
    <cellStyle name="_折线系数" xfId="1213"/>
    <cellStyle name="_国电双辽发电厂1017（按原来模型）" xfId="1214"/>
    <cellStyle name="_国电双辽发电厂1019(feng)调整一年内到期长期借款" xfId="1215"/>
    <cellStyle name="_国电双辽发电公司1020(定)" xfId="1216"/>
    <cellStyle name="常规 5 2" xfId="1217"/>
    <cellStyle name="_海航集团--航空公司评估表格(填表版）1" xfId="1218"/>
    <cellStyle name="Moneda_10 AVERIAS MASIVAS + ANT" xfId="1219"/>
    <cellStyle name="_合并（武汉双鹤）" xfId="1220"/>
    <cellStyle name="百分比 9" xfId="1221"/>
    <cellStyle name="_评估申报表--老版－审计0000" xfId="1222"/>
    <cellStyle name="1,000x" xfId="1223"/>
    <cellStyle name="_评估申报表--老版－审计0000_Book1" xfId="1224"/>
    <cellStyle name="_评估申报表--老版－审计0000_宝源生物收益法模型表4-6" xfId="1225"/>
    <cellStyle name="_评估申报表--老版－审计0000_常州东芝收益法模型表-Toshiba折现率" xfId="1226"/>
    <cellStyle name="_评估申报表--老版－审计0000_收益法模型表" xfId="1227"/>
    <cellStyle name="n_EVP3.01" xfId="1228"/>
    <cellStyle name="_评估申报表--老版－审计0000_收益法模型表1" xfId="1229"/>
    <cellStyle name="_评估申报表--老版－审计0000_特车收益法各种指标" xfId="1230"/>
    <cellStyle name="_评估申报表--老版－审计0000_无风险收益表" xfId="1231"/>
    <cellStyle name="Milliers_!!!GO" xfId="1232"/>
    <cellStyle name="_评估申报表--老版－审计0000_债券收益率" xfId="1233"/>
    <cellStyle name="_其他应收款帐龄分析12月份" xfId="1234"/>
    <cellStyle name="calculated" xfId="1235"/>
    <cellStyle name="_三河成本法1期20060721" xfId="1236"/>
    <cellStyle name="KPMG Heading 2" xfId="1237"/>
    <cellStyle name="_上市公司名单" xfId="1238"/>
    <cellStyle name="_深圳赤湾胜宝旺工程有限公司现金流模型预测0806(5)" xfId="1239"/>
    <cellStyle name="t_GB model V7 0921" xfId="1240"/>
    <cellStyle name="pcent" xfId="1241"/>
    <cellStyle name="_审定报表(初稿）OK" xfId="1242"/>
    <cellStyle name="_审计调查表.V3" xfId="1243"/>
    <cellStyle name="_石嘴山一电收益法计算表" xfId="1244"/>
    <cellStyle name="_试算-新钢钒收益表(11.16)" xfId="1245"/>
    <cellStyle name="_收益法评估预测表8.22" xfId="1246"/>
    <cellStyle name="_收益预测表（正龙煤业）" xfId="1247"/>
    <cellStyle name="_四川通建本部" xfId="1248"/>
    <cellStyle name="_图书存货评估表" xfId="1249"/>
    <cellStyle name="_烟台渤海轮渡现金流预测061121下午" xfId="1250"/>
    <cellStyle name="_浙江收入成本预测" xfId="1251"/>
    <cellStyle name="_指令11(附件：电信实业调查表(补充财务" xfId="1252"/>
    <cellStyle name="_总体：财务数据长期投资情况统计表" xfId="1253"/>
    <cellStyle name="{Comma [0]}" xfId="1254"/>
    <cellStyle name="{Comma}" xfId="1255"/>
    <cellStyle name="£ BP" xfId="1256"/>
    <cellStyle name="{Percent}" xfId="1257"/>
    <cellStyle name="常规 2 4" xfId="1258"/>
    <cellStyle name="PSInt" xfId="1259"/>
    <cellStyle name="{Thousand [0]}" xfId="1260"/>
    <cellStyle name="t_GB model V7 0914" xfId="1261"/>
    <cellStyle name="¥ JY" xfId="1262"/>
    <cellStyle name="0,0_x000d__x000a_NA_x000d__x000a_ 2 2" xfId="1263"/>
    <cellStyle name="0,0_x000d__x000a_NA_x000d__x000a_ 3" xfId="1264"/>
    <cellStyle name="0.00%" xfId="1265"/>
    <cellStyle name="Accent2" xfId="1266"/>
    <cellStyle name="00" xfId="1267"/>
    <cellStyle name="18" xfId="1268"/>
    <cellStyle name="24" xfId="1269"/>
    <cellStyle name="3?1?_REF" xfId="1270"/>
    <cellStyle name="3￡1?_REFF" xfId="1271"/>
    <cellStyle name="³£¹æ_Conso.new4" xfId="1272"/>
    <cellStyle name="6mal" xfId="1273"/>
    <cellStyle name="9" xfId="1274"/>
    <cellStyle name="aa" xfId="1275"/>
    <cellStyle name="AA FRAME" xfId="1276"/>
    <cellStyle name="InputBlueFont" xfId="1277"/>
    <cellStyle name="AA INITIALS" xfId="1278"/>
    <cellStyle name="AA INPUT" xfId="1279"/>
    <cellStyle name="AA NUMBER" xfId="1280"/>
    <cellStyle name="s" xfId="1281"/>
    <cellStyle name="AA SHADE" xfId="1282"/>
    <cellStyle name="ShOut" xfId="1283"/>
    <cellStyle name="Accent1" xfId="1284"/>
    <cellStyle name="Accent1 - 40%" xfId="1285"/>
    <cellStyle name="Accent1 - 60%" xfId="1286"/>
    <cellStyle name="日期" xfId="1287"/>
    <cellStyle name="Accent2 - 60%" xfId="1288"/>
    <cellStyle name="Accent3" xfId="1289"/>
    <cellStyle name="하이퍼링크_000727 IMT-2000 시설투자물량(4210) 4FA고려 필요 " xfId="1290"/>
    <cellStyle name="Comma  - Style2" xfId="1291"/>
    <cellStyle name="Accent3 - 20%" xfId="1292"/>
    <cellStyle name="Accent3 - 40%" xfId="1293"/>
    <cellStyle name="Accent4" xfId="1294"/>
    <cellStyle name="Accent4 - 20%" xfId="1295"/>
    <cellStyle name="Accent4 - 40%" xfId="1296"/>
    <cellStyle name="Accent5" xfId="1297"/>
    <cellStyle name="千分位[0]_ 白土" xfId="1298"/>
    <cellStyle name="Accent5 - 40%" xfId="1299"/>
    <cellStyle name="Accent5 - 60%" xfId="1300"/>
    <cellStyle name="Accent6" xfId="1301"/>
    <cellStyle name="Accent6 - 20%" xfId="1302"/>
    <cellStyle name="accounting" xfId="1303"/>
    <cellStyle name="args.style" xfId="1304"/>
    <cellStyle name="background" xfId="1305"/>
    <cellStyle name="Date Short" xfId="1306"/>
    <cellStyle name="bl" xfId="1307"/>
    <cellStyle name="blank" xfId="1308"/>
    <cellStyle name="Blue" xfId="1309"/>
    <cellStyle name="Hyperlink" xfId="1310"/>
    <cellStyle name="Bold/Border" xfId="1311"/>
    <cellStyle name="Border Heavy" xfId="1312"/>
    <cellStyle name="c_铝厂" xfId="1313"/>
    <cellStyle name="Border Thin" xfId="1314"/>
    <cellStyle name="Bullet" xfId="1315"/>
    <cellStyle name="千位分隔 2 3" xfId="1316"/>
    <cellStyle name="常规 2 23" xfId="1317"/>
    <cellStyle name="常规 2 18" xfId="1318"/>
    <cellStyle name="c" xfId="1319"/>
    <cellStyle name="c_1028ERP明细估值(DCF)尽职调查表(金嗓子)" xfId="1320"/>
    <cellStyle name="c_GB MODEL 083103 PRC  V3 w product mix change" xfId="1321"/>
    <cellStyle name="c_GB model V7 0914" xfId="1322"/>
    <cellStyle name="c_GB model V7 0921" xfId="1323"/>
    <cellStyle name="c_铝厂现金流1125" xfId="1324"/>
    <cellStyle name="c_现金流" xfId="1325"/>
    <cellStyle name="超级链接_02-06宝山" xfId="1326"/>
    <cellStyle name="Calc Currency (0) 2" xfId="1327"/>
    <cellStyle name="Calc Currency (2)" xfId="1328"/>
    <cellStyle name="Calc Percent (0)" xfId="1329"/>
    <cellStyle name="F5" xfId="1330"/>
    <cellStyle name="Calc Percent (2)" xfId="1331"/>
    <cellStyle name="Calc Units (0)" xfId="1332"/>
    <cellStyle name="Currency [0]_ rislugp" xfId="1333"/>
    <cellStyle name="Calc Units (1)" xfId="1334"/>
    <cellStyle name="Percent_!!!GO" xfId="1335"/>
    <cellStyle name="Calc Units (2)" xfId="1336"/>
    <cellStyle name="category" xfId="1337"/>
    <cellStyle name="Centered Heading" xfId="1338"/>
    <cellStyle name="claire" xfId="1339"/>
    <cellStyle name="Collegamento ipertestuale" xfId="1340"/>
    <cellStyle name="Column_Title" xfId="1341"/>
    <cellStyle name="Comma  - Style3" xfId="1342"/>
    <cellStyle name="Comma  - Style6" xfId="1343"/>
    <cellStyle name="Comma  - Style8" xfId="1344"/>
    <cellStyle name="样式 1 2" xfId="1345"/>
    <cellStyle name="Comma [00]" xfId="1346"/>
    <cellStyle name="百分比 7" xfId="1347"/>
    <cellStyle name="Comma 2" xfId="1348"/>
    <cellStyle name="comma zerodec" xfId="1349"/>
    <cellStyle name="Comma,0" xfId="1350"/>
    <cellStyle name="PrePop Units (0)" xfId="1351"/>
    <cellStyle name="Comma,1" xfId="1352"/>
    <cellStyle name="Comma,2" xfId="1353"/>
    <cellStyle name="Comma[2]" xfId="1354"/>
    <cellStyle name="货币 2" xfId="1355"/>
    <cellStyle name="Comma_ SG&amp;A Bridge " xfId="1356"/>
    <cellStyle name="Percent Hard" xfId="1357"/>
    <cellStyle name="multiple" xfId="1358"/>
    <cellStyle name="Comma0 - Style1" xfId="1359"/>
    <cellStyle name="Comma1 - Modelo2" xfId="1360"/>
    <cellStyle name="data" xfId="1361"/>
    <cellStyle name="Comma1 - Style2" xfId="1362"/>
    <cellStyle name="Copied" xfId="1363"/>
    <cellStyle name="cr" xfId="1364"/>
    <cellStyle name="千位分隔 2 2 2" xfId="1365"/>
    <cellStyle name="cu" xfId="1366"/>
    <cellStyle name="result" xfId="1367"/>
    <cellStyle name="Currency $" xfId="1368"/>
    <cellStyle name="Currency [00]" xfId="1369"/>
    <cellStyle name="Currency [2]" xfId="1370"/>
    <cellStyle name="Currency$[2]" xfId="1371"/>
    <cellStyle name="Currency,2" xfId="1372"/>
    <cellStyle name="Currency\[0]" xfId="1373"/>
    <cellStyle name="Currency0" xfId="1374"/>
    <cellStyle name="Currency1" xfId="1375"/>
    <cellStyle name="千位分隔 2 4" xfId="1376"/>
    <cellStyle name="常规 2 24" xfId="1377"/>
    <cellStyle name="常规 2 19" xfId="1378"/>
    <cellStyle name="Input [yellow]" xfId="1379"/>
    <cellStyle name="d" xfId="1380"/>
    <cellStyle name="d." xfId="1381"/>
    <cellStyle name="一般_2004年油库会计报表" xfId="1382"/>
    <cellStyle name="d1" xfId="1383"/>
    <cellStyle name="d2" xfId="1384"/>
    <cellStyle name="d3" xfId="1385"/>
    <cellStyle name="normal1$" xfId="1386"/>
    <cellStyle name="Date" xfId="1387"/>
    <cellStyle name="Date_04年公司预算汇总表0323-final" xfId="1388"/>
    <cellStyle name="datetime" xfId="1389"/>
    <cellStyle name="default" xfId="1390"/>
    <cellStyle name="Fijo" xfId="1391"/>
    <cellStyle name="Dezimal [0]_laroux" xfId="1392"/>
    <cellStyle name="Dezimal_laroux" xfId="1393"/>
    <cellStyle name="Dollar (zero dec)" xfId="1394"/>
    <cellStyle name="DQ" xfId="1395"/>
    <cellStyle name="du" xfId="1396"/>
    <cellStyle name="E&amp;Y House" xfId="1397"/>
    <cellStyle name="Encabez2" xfId="1398"/>
    <cellStyle name="Enter Currency (0)" xfId="1399"/>
    <cellStyle name="Enter Units (0)" xfId="1400"/>
    <cellStyle name="Enter Units (1)" xfId="1401"/>
    <cellStyle name="Entered" xfId="1402"/>
    <cellStyle name="Table Sub Head" xfId="1403"/>
    <cellStyle name="EPS" xfId="1404"/>
    <cellStyle name="Euro" xfId="1405"/>
    <cellStyle name="e鯪9Y_x000b_" xfId="1406"/>
    <cellStyle name="Ratio" xfId="1407"/>
    <cellStyle name="e鯪9Y_x000b_ 2" xfId="1408"/>
    <cellStyle name="Financiero" xfId="1409"/>
    <cellStyle name="Format Number Column" xfId="1410"/>
    <cellStyle name="hard no." xfId="1411"/>
    <cellStyle name="Hardcoded 0" xfId="1412"/>
    <cellStyle name="HEADER" xfId="1413"/>
    <cellStyle name="Header 2" xfId="1414"/>
    <cellStyle name="Heading" xfId="1415"/>
    <cellStyle name="常规 2 5" xfId="1416"/>
    <cellStyle name="Heading No Underline" xfId="1417"/>
    <cellStyle name="HEADING1" xfId="1418"/>
    <cellStyle name="HEADING2" xfId="1419"/>
    <cellStyle name="Hipervínculo" xfId="1420"/>
    <cellStyle name="Hipervínculo visitado" xfId="1421"/>
    <cellStyle name="Hipervínculo_固定资产清单" xfId="1422"/>
    <cellStyle name="Input" xfId="1423"/>
    <cellStyle name="Input (%)" xfId="1424"/>
    <cellStyle name="Input (No)" xfId="1425"/>
    <cellStyle name="Input_financial model2004.8.3" xfId="1426"/>
    <cellStyle name="KPMG Heading 1" xfId="1427"/>
    <cellStyle name="KPMG Heading 4" xfId="1428"/>
    <cellStyle name="KPMG Normal" xfId="1429"/>
    <cellStyle name="KPMG Normal Text" xfId="1430"/>
    <cellStyle name="烹拳 [0]_1202" xfId="1431"/>
    <cellStyle name="label" xfId="1432"/>
    <cellStyle name="left" xfId="1433"/>
    <cellStyle name="常规 2" xfId="1434"/>
    <cellStyle name="Lines Fill" xfId="1435"/>
    <cellStyle name="Link Currency (2)" xfId="1436"/>
    <cellStyle name="Link Units (2)" xfId="1437"/>
    <cellStyle name="Linked Cells" xfId="1438"/>
    <cellStyle name="main_input" xfId="1439"/>
    <cellStyle name="千位分隔 4" xfId="1440"/>
    <cellStyle name="Millares [0]_10 AVERIAS MASIVAS + ANT" xfId="1441"/>
    <cellStyle name="常规_往来核对附表" xfId="1442"/>
    <cellStyle name="Milliers [0]_!!!GO" xfId="1443"/>
    <cellStyle name="昗弨_!!!GO" xfId="1444"/>
    <cellStyle name="Moeda [0]_car" xfId="1445"/>
    <cellStyle name="Moneda [0]_10 AVERIAS MASIVAS + ANT" xfId="1446"/>
    <cellStyle name="Monétaire [0]_!!!GO" xfId="1447"/>
    <cellStyle name="Monétaire_!!!GO" xfId="1448"/>
    <cellStyle name="percentr" xfId="1449"/>
    <cellStyle name="Mon閠aire_!!!GO" xfId="1450"/>
    <cellStyle name="n" xfId="1451"/>
    <cellStyle name="n_1028ERP明细估值(DCF)尽职调查表(金嗓子)" xfId="1452"/>
    <cellStyle name="표준_#6기본예산 " xfId="1453"/>
    <cellStyle name="n_GB MODEL 083103 PRC  V3 w product mix change" xfId="1454"/>
    <cellStyle name="n_GB model V7 0921" xfId="1455"/>
    <cellStyle name="n_铝厂现金流1122B" xfId="1456"/>
    <cellStyle name="n_现金流" xfId="1457"/>
    <cellStyle name="New Times Roman" xfId="1458"/>
    <cellStyle name="Next holiday" xfId="1459"/>
    <cellStyle name="no dec" xfId="1460"/>
    <cellStyle name="Non défini" xfId="1461"/>
    <cellStyle name="nonmultiple" xfId="1462"/>
    <cellStyle name="Normal - Style1" xfId="1463"/>
    <cellStyle name="Normal - Style1 2" xfId="1464"/>
    <cellStyle name="Normal (£m)" xfId="1465"/>
    <cellStyle name="Normal (No)" xfId="1466"/>
    <cellStyle name="Normal (x)" xfId="1467"/>
    <cellStyle name="Normal 2" xfId="1468"/>
    <cellStyle name="t_现金流" xfId="1469"/>
    <cellStyle name="Normal$" xfId="1470"/>
    <cellStyle name="好_常州东芝收益法模型表-Toshiba折现率" xfId="1471"/>
    <cellStyle name="normal1" xfId="1472"/>
    <cellStyle name="normal12" xfId="1473"/>
    <cellStyle name="Œ…‹æØ‚è [0.00]_Region Orders (2)" xfId="1474"/>
    <cellStyle name="Œ…‹æØ‚è_Region Orders (2)" xfId="1475"/>
    <cellStyle name="oft Excel]_x000d__x000a_Comment=open=/f ‚ðw’è‚·‚é‚ÆAƒ†[ƒU[’è‹`ŠÖ”‚ðŠÖ”“\‚è•t‚¯‚Ìˆê——‚É“o˜^‚·‚é‚±‚Æ‚ª‚Å‚«‚Ü‚·B_x000d__x000a_Maximized" xfId="1476"/>
    <cellStyle name="Output Column Headings" xfId="1477"/>
    <cellStyle name="Output Report Heading" xfId="1478"/>
    <cellStyle name="Output Report Title" xfId="1479"/>
    <cellStyle name="P" xfId="1480"/>
    <cellStyle name="Page Heading Large" xfId="1481"/>
    <cellStyle name="Page Heading Small" xfId="1482"/>
    <cellStyle name="Patterna" xfId="1483"/>
    <cellStyle name="pc1" xfId="1484"/>
    <cellStyle name="Percent [0.00%]" xfId="1485"/>
    <cellStyle name="Percent [0]" xfId="1486"/>
    <cellStyle name="Percent [00]" xfId="1487"/>
    <cellStyle name="Percent [2]" xfId="1488"/>
    <cellStyle name="Percent1" xfId="1489"/>
    <cellStyle name="强调 1" xfId="1490"/>
    <cellStyle name="똿뗦먛귟 [0.00]_PRODUCT DETAIL Q1" xfId="1491"/>
    <cellStyle name="PrePop Currency (0)" xfId="1492"/>
    <cellStyle name="PrePop Currency (2)" xfId="1493"/>
    <cellStyle name="price" xfId="1494"/>
    <cellStyle name="pricing" xfId="1495"/>
    <cellStyle name="PSDec" xfId="1496"/>
    <cellStyle name="PSHeading" xfId="1497"/>
    <cellStyle name="PSSpacer" xfId="1498"/>
    <cellStyle name="RangeBelow" xfId="1499"/>
    <cellStyle name="Rates" xfId="1500"/>
    <cellStyle name="realtime" xfId="1501"/>
    <cellStyle name="通貨 [0.00]_１１月価格表" xfId="1502"/>
    <cellStyle name="revised" xfId="1503"/>
    <cellStyle name="RevList" xfId="1504"/>
    <cellStyle name="row_def_array" xfId="1505"/>
    <cellStyle name="rt" xfId="1506"/>
    <cellStyle name="s]_x000d__x000a_load=_x000d__x000a_run=_x000d__x000a_NullPort=None_x000d__x000a_device=HP LaserJet 4 Plus,HPPCL5MS,LPT1:_x000d__x000a__x000d__x000a_[Desktop]_x000d__x000a_Wallpaper=(无)_x000d__x000a_TileWallpaper=0_x000d_" xfId="1507"/>
    <cellStyle name="s]_x000d__x000a_spooler=yes_x000d__x000a_load=mbtn.exe_x000d__x000a_run=_x000d__x000a_Beep=yes_x000d__x000a_NullPort=None_x000d__x000a_BorderWidth=1_x000d__x000a_CursorBlinkRate=522_x000d__x000a_DoubleClickSpeed=740" xfId="1508"/>
    <cellStyle name="s_RRC" xfId="1509"/>
    <cellStyle name="Shaded" xfId="1510"/>
    <cellStyle name="好_力源收益法表定稿（赵总改）" xfId="1511"/>
    <cellStyle name="Sheet Head" xfId="1512"/>
    <cellStyle name="好_电力企业收益法表格" xfId="1513"/>
    <cellStyle name="SOR" xfId="1514"/>
    <cellStyle name="Special" xfId="1515"/>
    <cellStyle name="sstot" xfId="1516"/>
    <cellStyle name="Standard_AREAS" xfId="1517"/>
    <cellStyle name="样式 2" xfId="1518"/>
    <cellStyle name="static" xfId="1519"/>
    <cellStyle name="常规 18" xfId="1520"/>
    <cellStyle name="style" xfId="1521"/>
    <cellStyle name="Style 1" xfId="1522"/>
    <cellStyle name="SubRoutine" xfId="1523"/>
    <cellStyle name="Subtotal" xfId="1524"/>
    <cellStyle name="千位分隔 3 2 2" xfId="1525"/>
    <cellStyle name="t_1028ERP明细估值(DCF)尽职调查表(金嗓子)" xfId="1526"/>
    <cellStyle name="t_HVAC Equipment (3)" xfId="1527"/>
    <cellStyle name="t_铝厂" xfId="1528"/>
    <cellStyle name="Table Col Head" xfId="1529"/>
    <cellStyle name="text" xfId="1530"/>
    <cellStyle name="Text Indent B" xfId="1531"/>
    <cellStyle name="Text Indent C" xfId="1532"/>
    <cellStyle name="Thousands" xfId="1533"/>
    <cellStyle name="差_泰山复合材料有限公司成本法" xfId="1534"/>
    <cellStyle name="title" xfId="1535"/>
    <cellStyle name="Tusental (0)_1FIX, page 2" xfId="1536"/>
    <cellStyle name="好_泰山复合材料有限公司成本法" xfId="1537"/>
    <cellStyle name="u" xfId="1538"/>
    <cellStyle name="u_Matrix" xfId="1539"/>
    <cellStyle name="Unprotect" xfId="1540"/>
    <cellStyle name="Valuta (0)_1FIX, page 2" xfId="1541"/>
    <cellStyle name="wrap" xfId="1542"/>
    <cellStyle name="百分比 2 4 2" xfId="1543"/>
    <cellStyle name="x" xfId="1544"/>
    <cellStyle name="_PLDT" xfId="1545"/>
    <cellStyle name="Year" xfId="1546"/>
    <cellStyle name="_laroux" xfId="1547"/>
    <cellStyle name="だ[0]_PLDT" xfId="1548"/>
    <cellStyle name="だ_PLDT" xfId="1549"/>
    <cellStyle name="だ[0]_Total (2)" xfId="1550"/>
    <cellStyle name="だ_laroux" xfId="1551"/>
    <cellStyle name="む|靃0]_Revenuesy Lr L" xfId="1552"/>
    <cellStyle name="百分比 2 2" xfId="1553"/>
    <cellStyle name="百分比 2 3" xfId="1554"/>
    <cellStyle name="百分比 4" xfId="1555"/>
    <cellStyle name="百分比 8" xfId="1556"/>
    <cellStyle name="捠壿_!!!GO" xfId="1557"/>
    <cellStyle name="编号" xfId="1558"/>
    <cellStyle name="差_常州东芝收益法模型表-Toshiba折现率" xfId="1559"/>
    <cellStyle name="表标题" xfId="1560"/>
    <cellStyle name="部门" xfId="1561"/>
    <cellStyle name="差_04-雷沃动力收益法评估表2008-06(dxz)" xfId="1562"/>
    <cellStyle name="差_Book1" xfId="1563"/>
    <cellStyle name="差_宝源生物收益法模型表4-6" xfId="1564"/>
    <cellStyle name="差_宝源生物收益法评估明细表4-12(正式）" xfId="1565"/>
    <cellStyle name="差_宝源生物收益法评估明细表4-6" xfId="1566"/>
    <cellStyle name="差_不可流通折扣率估算表" xfId="1567"/>
    <cellStyle name="差_常州变压器试算平衡表8-22" xfId="1568"/>
    <cellStyle name="差_评估明细表（新准则）" xfId="1569"/>
    <cellStyle name="差_上海-收益法12-20" xfId="1570"/>
    <cellStyle name="差_上海所技术评估计算模型" xfId="1571"/>
    <cellStyle name="差_收益法模型表" xfId="1572"/>
    <cellStyle name="差_无风险收益表" xfId="1573"/>
    <cellStyle name="差_新准则报表－融辉2007-06-20" xfId="1574"/>
    <cellStyle name="差_一重股份收益法630-2" xfId="1575"/>
    <cellStyle name="差_债券收益率" xfId="1576"/>
    <cellStyle name="好_评估明细表（新准则）" xfId="1577"/>
    <cellStyle name="常规 10 3" xfId="1578"/>
    <cellStyle name="常规 12" xfId="1579"/>
    <cellStyle name="常规 12 2" xfId="1580"/>
    <cellStyle name="常规 12 2_04-雷沃动力收益法评估表2008-06(dxz)" xfId="1581"/>
    <cellStyle name="常规 12_04-雷沃动力收益法评估表2008-06(dxz)" xfId="1582"/>
    <cellStyle name="常规 13" xfId="1583"/>
    <cellStyle name="常规 14" xfId="1584"/>
    <cellStyle name="常规 20" xfId="1585"/>
    <cellStyle name="常规 15" xfId="1586"/>
    <cellStyle name="常规 15 2" xfId="1587"/>
    <cellStyle name="常规 21" xfId="1588"/>
    <cellStyle name="常规 16" xfId="1589"/>
    <cellStyle name="常规 17" xfId="1590"/>
    <cellStyle name="常规 2 10" xfId="1591"/>
    <cellStyle name="常规 2 11" xfId="1592"/>
    <cellStyle name="常规 2 12" xfId="1593"/>
    <cellStyle name="常规 2 14" xfId="1594"/>
    <cellStyle name="常规 2 21" xfId="1595"/>
    <cellStyle name="常规 2 16" xfId="1596"/>
    <cellStyle name="普通_附19_minxi98114" xfId="1597"/>
    <cellStyle name="常规 2 2" xfId="1598"/>
    <cellStyle name="常规 2 2 5" xfId="1599"/>
    <cellStyle name="常规 2 32" xfId="1600"/>
    <cellStyle name="常规 2 27" xfId="1601"/>
    <cellStyle name="常规 2 3" xfId="1602"/>
    <cellStyle name="常规 2 6" xfId="1603"/>
    <cellStyle name="常规 2 7" xfId="1604"/>
    <cellStyle name="常规 2 9" xfId="1605"/>
    <cellStyle name="常规 3 2 2" xfId="1606"/>
    <cellStyle name="常规 3 3" xfId="1607"/>
    <cellStyle name="常规 3_04-雷沃动力收益法评估表2008-06(dxz)" xfId="1608"/>
    <cellStyle name="常规 4" xfId="1609"/>
    <cellStyle name="常规 4 2" xfId="1610"/>
    <cellStyle name="常规 4 3" xfId="1611"/>
    <cellStyle name="常规 5" xfId="1612"/>
    <cellStyle name="常规 6" xfId="1613"/>
    <cellStyle name="常规 7" xfId="1614"/>
    <cellStyle name="常规 8" xfId="1615"/>
    <cellStyle name="常规 9" xfId="1616"/>
    <cellStyle name="常规_03费县评估明细表" xfId="1617"/>
    <cellStyle name="常规_Book1" xfId="1618"/>
    <cellStyle name="常规_Sheet1_1" xfId="1619"/>
    <cellStyle name="常规_基本情况" xfId="1620"/>
    <cellStyle name="超链接 3" xfId="1621"/>
    <cellStyle name="超链接 5" xfId="1622"/>
    <cellStyle name="分级显示列_1_Book1" xfId="1623"/>
    <cellStyle name="公司标准表" xfId="1624"/>
    <cellStyle name="公司标准表 2" xfId="1625"/>
    <cellStyle name="好_Book1" xfId="1626"/>
    <cellStyle name="好_Sheet5" xfId="1627"/>
    <cellStyle name="好_宝源生物收益法模型表" xfId="1628"/>
    <cellStyle name="好_宝源生物收益法评估明细表4-11(正式）" xfId="1629"/>
    <cellStyle name="好_宝源生物收益法评估明细表4-12(正式）" xfId="1630"/>
    <cellStyle name="好_宝源生物收益法评估明细表4-6" xfId="1631"/>
    <cellStyle name="好_不可流通折扣率估算表" xfId="1632"/>
    <cellStyle name="好_常州变压器试算平衡表8-22" xfId="1633"/>
    <cellStyle name="好_江苏方天成本法评估申报表（正式）" xfId="1634"/>
    <cellStyle name="好_评估申报表-潮州远泰0112" xfId="1635"/>
    <cellStyle name="好_上海所技术评估计算模型" xfId="1636"/>
    <cellStyle name="好_收益法模型表" xfId="1637"/>
    <cellStyle name="好_特车收益法各种指标" xfId="1638"/>
    <cellStyle name="好_无风险收益表" xfId="1639"/>
    <cellStyle name="好_一重股份收益法630-2" xfId="1640"/>
    <cellStyle name="好_债券收益率" xfId="1641"/>
    <cellStyle name="货币 2 2" xfId="1642"/>
    <cellStyle name="货币 3" xfId="1643"/>
    <cellStyle name="貨幣 [0]_Equipment Model 0605" xfId="1644"/>
    <cellStyle name="借出原因" xfId="1645"/>
    <cellStyle name="霓付 [0]_1202" xfId="1646"/>
    <cellStyle name="똿뗦먛귟_PRODUCT DETAIL Q1" xfId="1647"/>
    <cellStyle name="烹拳_1202" xfId="1648"/>
    <cellStyle name="砯刽 [0]_PLDT" xfId="1649"/>
    <cellStyle name="砯刽_PLDT" xfId="1650"/>
    <cellStyle name="千位[0]_ 方正PC" xfId="1651"/>
    <cellStyle name="千位分隔 10" xfId="1652"/>
    <cellStyle name="千位分隔 17" xfId="1653"/>
    <cellStyle name="千位分隔 17 2" xfId="1654"/>
    <cellStyle name="千位分隔 17 2 2" xfId="1655"/>
    <cellStyle name="千位分隔 3" xfId="1656"/>
    <cellStyle name="千位分隔 3 2 3" xfId="1657"/>
    <cellStyle name="千位分隔 5" xfId="1658"/>
    <cellStyle name="千位分隔 5 2" xfId="1659"/>
    <cellStyle name="千位分隔 6" xfId="1660"/>
    <cellStyle name="千位分隔 6 2" xfId="1661"/>
    <cellStyle name="千位分隔 7" xfId="1662"/>
    <cellStyle name="千位分隔 8" xfId="1663"/>
    <cellStyle name="千位分隔 9" xfId="1664"/>
    <cellStyle name="强调 3" xfId="1665"/>
    <cellStyle name="商品名称" xfId="1666"/>
    <cellStyle name="样式 1 3" xfId="1667"/>
    <cellStyle name="样式 3" xfId="1668"/>
    <cellStyle name="믅됞_PRODUCT DETAIL Q1" xfId="1669"/>
    <cellStyle name="寘嬫愗傝 [0.00]_!!!GO" xfId="1670"/>
    <cellStyle name="资产" xfId="1671"/>
    <cellStyle name="콤마 [0]_#6기본예산 " xfId="1672"/>
    <cellStyle name="콤마_#6기본예산 " xfId="1673"/>
    <cellStyle name="통화 [0]_#6기본예산 " xfId="1674"/>
    <cellStyle name="통화_#6기본예산 " xfId="1675"/>
  </cellStyles>
  <dxfs count="2">
    <dxf>
      <fill>
        <patternFill patternType="solid">
          <bgColor rgb="FFFF0000"/>
        </patternFill>
      </fill>
    </dxf>
    <dxf>
      <font>
        <name val="Times New Roman"/>
        <scheme val="none"/>
        <b val="0"/>
        <i val="0"/>
        <strike val="0"/>
        <u val="none"/>
        <sz val="12"/>
        <color rgb="FF9C0006"/>
      </font>
      <fill>
        <patternFill patternType="solid">
          <bgColor rgb="FFFFC7CE"/>
        </patternFill>
      </fill>
    </dxf>
  </dxfs>
  <tableStyles count="0" defaultTableStyle="TableStyleMedium2" defaultPivotStyle="PivotStyleLight16"/>
  <colors>
    <mruColors>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externalLink" Target="externalLinks/externalLink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3</xdr:col>
      <xdr:colOff>933450</xdr:colOff>
      <xdr:row>8</xdr:row>
      <xdr:rowOff>133350</xdr:rowOff>
    </xdr:from>
    <xdr:to>
      <xdr:col>4</xdr:col>
      <xdr:colOff>28575</xdr:colOff>
      <xdr:row>8</xdr:row>
      <xdr:rowOff>133350</xdr:rowOff>
    </xdr:to>
    <xdr:sp>
      <xdr:nvSpPr>
        <xdr:cNvPr id="2" name="Line 1"/>
        <xdr:cNvSpPr>
          <a:spLocks noChangeShapeType="1"/>
        </xdr:cNvSpPr>
      </xdr:nvSpPr>
      <xdr:spPr>
        <a:xfrm>
          <a:off x="3276600" y="1765300"/>
          <a:ext cx="4762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1104900</xdr:colOff>
      <xdr:row>8</xdr:row>
      <xdr:rowOff>133350</xdr:rowOff>
    </xdr:from>
    <xdr:to>
      <xdr:col>3</xdr:col>
      <xdr:colOff>1104900</xdr:colOff>
      <xdr:row>10</xdr:row>
      <xdr:rowOff>133350</xdr:rowOff>
    </xdr:to>
    <xdr:sp>
      <xdr:nvSpPr>
        <xdr:cNvPr id="3" name="Line 2"/>
        <xdr:cNvSpPr>
          <a:spLocks noChangeShapeType="1"/>
        </xdr:cNvSpPr>
      </xdr:nvSpPr>
      <xdr:spPr>
        <a:xfrm flipH="1">
          <a:off x="3448050" y="1765300"/>
          <a:ext cx="0" cy="33020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1381125</xdr:colOff>
      <xdr:row>9</xdr:row>
      <xdr:rowOff>104775</xdr:rowOff>
    </xdr:from>
    <xdr:to>
      <xdr:col>3</xdr:col>
      <xdr:colOff>1381125</xdr:colOff>
      <xdr:row>9</xdr:row>
      <xdr:rowOff>104775</xdr:rowOff>
    </xdr:to>
    <xdr:sp>
      <xdr:nvSpPr>
        <xdr:cNvPr id="4" name="Line 3"/>
        <xdr:cNvSpPr>
          <a:spLocks noChangeShapeType="1"/>
        </xdr:cNvSpPr>
      </xdr:nvSpPr>
      <xdr:spPr>
        <a:xfrm flipV="1">
          <a:off x="3724275" y="1901825"/>
          <a:ext cx="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571500</xdr:colOff>
      <xdr:row>5</xdr:row>
      <xdr:rowOff>114300</xdr:rowOff>
    </xdr:from>
    <xdr:to>
      <xdr:col>4</xdr:col>
      <xdr:colOff>19050</xdr:colOff>
      <xdr:row>5</xdr:row>
      <xdr:rowOff>114300</xdr:rowOff>
    </xdr:to>
    <xdr:sp>
      <xdr:nvSpPr>
        <xdr:cNvPr id="5" name="Line 4"/>
        <xdr:cNvSpPr>
          <a:spLocks noChangeShapeType="1"/>
        </xdr:cNvSpPr>
      </xdr:nvSpPr>
      <xdr:spPr>
        <a:xfrm>
          <a:off x="2914650" y="1250950"/>
          <a:ext cx="8286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828675</xdr:colOff>
      <xdr:row>5</xdr:row>
      <xdr:rowOff>114300</xdr:rowOff>
    </xdr:from>
    <xdr:to>
      <xdr:col>3</xdr:col>
      <xdr:colOff>828675</xdr:colOff>
      <xdr:row>7</xdr:row>
      <xdr:rowOff>95250</xdr:rowOff>
    </xdr:to>
    <xdr:sp>
      <xdr:nvSpPr>
        <xdr:cNvPr id="6" name="Line 6"/>
        <xdr:cNvSpPr>
          <a:spLocks noChangeShapeType="1"/>
        </xdr:cNvSpPr>
      </xdr:nvSpPr>
      <xdr:spPr>
        <a:xfrm>
          <a:off x="3171825" y="1250950"/>
          <a:ext cx="0" cy="31115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819150</xdr:colOff>
      <xdr:row>6</xdr:row>
      <xdr:rowOff>85725</xdr:rowOff>
    </xdr:from>
    <xdr:to>
      <xdr:col>4</xdr:col>
      <xdr:colOff>9525</xdr:colOff>
      <xdr:row>6</xdr:row>
      <xdr:rowOff>85725</xdr:rowOff>
    </xdr:to>
    <xdr:sp>
      <xdr:nvSpPr>
        <xdr:cNvPr id="7" name="Line 7"/>
        <xdr:cNvSpPr>
          <a:spLocks noChangeShapeType="1"/>
        </xdr:cNvSpPr>
      </xdr:nvSpPr>
      <xdr:spPr>
        <a:xfrm>
          <a:off x="3162300" y="1387475"/>
          <a:ext cx="5715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819150</xdr:colOff>
      <xdr:row>7</xdr:row>
      <xdr:rowOff>85725</xdr:rowOff>
    </xdr:from>
    <xdr:to>
      <xdr:col>3</xdr:col>
      <xdr:colOff>1381125</xdr:colOff>
      <xdr:row>7</xdr:row>
      <xdr:rowOff>85725</xdr:rowOff>
    </xdr:to>
    <xdr:sp>
      <xdr:nvSpPr>
        <xdr:cNvPr id="8" name="Line 8"/>
        <xdr:cNvSpPr>
          <a:spLocks noChangeShapeType="1"/>
        </xdr:cNvSpPr>
      </xdr:nvSpPr>
      <xdr:spPr>
        <a:xfrm>
          <a:off x="3162300" y="1552575"/>
          <a:ext cx="5619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1257300</xdr:colOff>
      <xdr:row>17</xdr:row>
      <xdr:rowOff>123825</xdr:rowOff>
    </xdr:from>
    <xdr:to>
      <xdr:col>3</xdr:col>
      <xdr:colOff>1266825</xdr:colOff>
      <xdr:row>24</xdr:row>
      <xdr:rowOff>142875</xdr:rowOff>
    </xdr:to>
    <xdr:sp>
      <xdr:nvSpPr>
        <xdr:cNvPr id="9" name="Line 10"/>
        <xdr:cNvSpPr>
          <a:spLocks noChangeShapeType="1"/>
        </xdr:cNvSpPr>
      </xdr:nvSpPr>
      <xdr:spPr>
        <a:xfrm>
          <a:off x="3600450" y="3241675"/>
          <a:ext cx="9525" cy="117475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1257300</xdr:colOff>
      <xdr:row>23</xdr:row>
      <xdr:rowOff>114300</xdr:rowOff>
    </xdr:from>
    <xdr:to>
      <xdr:col>4</xdr:col>
      <xdr:colOff>0</xdr:colOff>
      <xdr:row>23</xdr:row>
      <xdr:rowOff>114300</xdr:rowOff>
    </xdr:to>
    <xdr:sp>
      <xdr:nvSpPr>
        <xdr:cNvPr id="10" name="Line 15"/>
        <xdr:cNvSpPr>
          <a:spLocks noChangeShapeType="1"/>
        </xdr:cNvSpPr>
      </xdr:nvSpPr>
      <xdr:spPr>
        <a:xfrm>
          <a:off x="3600450" y="4222750"/>
          <a:ext cx="1238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1266825</xdr:colOff>
      <xdr:row>18</xdr:row>
      <xdr:rowOff>95250</xdr:rowOff>
    </xdr:from>
    <xdr:to>
      <xdr:col>4</xdr:col>
      <xdr:colOff>19050</xdr:colOff>
      <xdr:row>18</xdr:row>
      <xdr:rowOff>95250</xdr:rowOff>
    </xdr:to>
    <xdr:sp>
      <xdr:nvSpPr>
        <xdr:cNvPr id="11" name="Line 16"/>
        <xdr:cNvSpPr>
          <a:spLocks noChangeShapeType="1"/>
        </xdr:cNvSpPr>
      </xdr:nvSpPr>
      <xdr:spPr>
        <a:xfrm>
          <a:off x="3609975" y="3378200"/>
          <a:ext cx="1333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323850</xdr:colOff>
      <xdr:row>17</xdr:row>
      <xdr:rowOff>114300</xdr:rowOff>
    </xdr:from>
    <xdr:to>
      <xdr:col>3</xdr:col>
      <xdr:colOff>1371600</xdr:colOff>
      <xdr:row>17</xdr:row>
      <xdr:rowOff>114300</xdr:rowOff>
    </xdr:to>
    <xdr:sp>
      <xdr:nvSpPr>
        <xdr:cNvPr id="12" name="Line 17"/>
        <xdr:cNvSpPr>
          <a:spLocks noChangeShapeType="1"/>
        </xdr:cNvSpPr>
      </xdr:nvSpPr>
      <xdr:spPr>
        <a:xfrm>
          <a:off x="2667000" y="3232150"/>
          <a:ext cx="10477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1257300</xdr:colOff>
      <xdr:row>23</xdr:row>
      <xdr:rowOff>114300</xdr:rowOff>
    </xdr:from>
    <xdr:to>
      <xdr:col>4</xdr:col>
      <xdr:colOff>9525</xdr:colOff>
      <xdr:row>23</xdr:row>
      <xdr:rowOff>114300</xdr:rowOff>
    </xdr:to>
    <xdr:sp>
      <xdr:nvSpPr>
        <xdr:cNvPr id="13" name="Line 18"/>
        <xdr:cNvSpPr>
          <a:spLocks noChangeShapeType="1"/>
        </xdr:cNvSpPr>
      </xdr:nvSpPr>
      <xdr:spPr>
        <a:xfrm>
          <a:off x="3600450" y="4222750"/>
          <a:ext cx="1333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1257300</xdr:colOff>
      <xdr:row>24</xdr:row>
      <xdr:rowOff>142875</xdr:rowOff>
    </xdr:from>
    <xdr:to>
      <xdr:col>4</xdr:col>
      <xdr:colOff>19050</xdr:colOff>
      <xdr:row>24</xdr:row>
      <xdr:rowOff>142875</xdr:rowOff>
    </xdr:to>
    <xdr:sp>
      <xdr:nvSpPr>
        <xdr:cNvPr id="14" name="Line 19"/>
        <xdr:cNvSpPr>
          <a:spLocks noChangeShapeType="1"/>
        </xdr:cNvSpPr>
      </xdr:nvSpPr>
      <xdr:spPr>
        <a:xfrm>
          <a:off x="3600450" y="4416425"/>
          <a:ext cx="1428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542925</xdr:colOff>
      <xdr:row>27</xdr:row>
      <xdr:rowOff>123825</xdr:rowOff>
    </xdr:from>
    <xdr:to>
      <xdr:col>3</xdr:col>
      <xdr:colOff>19050</xdr:colOff>
      <xdr:row>27</xdr:row>
      <xdr:rowOff>123825</xdr:rowOff>
    </xdr:to>
    <xdr:sp>
      <xdr:nvSpPr>
        <xdr:cNvPr id="15" name="Line 23"/>
        <xdr:cNvSpPr>
          <a:spLocks noChangeShapeType="1"/>
        </xdr:cNvSpPr>
      </xdr:nvSpPr>
      <xdr:spPr>
        <a:xfrm>
          <a:off x="1685925" y="4892675"/>
          <a:ext cx="6762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847725</xdr:colOff>
      <xdr:row>27</xdr:row>
      <xdr:rowOff>123825</xdr:rowOff>
    </xdr:from>
    <xdr:to>
      <xdr:col>2</xdr:col>
      <xdr:colOff>847725</xdr:colOff>
      <xdr:row>33</xdr:row>
      <xdr:rowOff>95250</xdr:rowOff>
    </xdr:to>
    <xdr:sp>
      <xdr:nvSpPr>
        <xdr:cNvPr id="16" name="Line 24"/>
        <xdr:cNvSpPr>
          <a:spLocks noChangeShapeType="1"/>
        </xdr:cNvSpPr>
      </xdr:nvSpPr>
      <xdr:spPr>
        <a:xfrm>
          <a:off x="1990725" y="4892675"/>
          <a:ext cx="0" cy="993775"/>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514350</xdr:colOff>
      <xdr:row>39</xdr:row>
      <xdr:rowOff>123825</xdr:rowOff>
    </xdr:from>
    <xdr:to>
      <xdr:col>4</xdr:col>
      <xdr:colOff>28575</xdr:colOff>
      <xdr:row>39</xdr:row>
      <xdr:rowOff>123825</xdr:rowOff>
    </xdr:to>
    <xdr:sp>
      <xdr:nvSpPr>
        <xdr:cNvPr id="17" name="Line 27"/>
        <xdr:cNvSpPr>
          <a:spLocks noChangeShapeType="1"/>
        </xdr:cNvSpPr>
      </xdr:nvSpPr>
      <xdr:spPr>
        <a:xfrm>
          <a:off x="2857500" y="7000875"/>
          <a:ext cx="8953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866775</xdr:colOff>
      <xdr:row>39</xdr:row>
      <xdr:rowOff>114300</xdr:rowOff>
    </xdr:from>
    <xdr:to>
      <xdr:col>2</xdr:col>
      <xdr:colOff>876300</xdr:colOff>
      <xdr:row>51</xdr:row>
      <xdr:rowOff>95250</xdr:rowOff>
    </xdr:to>
    <xdr:sp>
      <xdr:nvSpPr>
        <xdr:cNvPr id="18" name="Line 28"/>
        <xdr:cNvSpPr>
          <a:spLocks noChangeShapeType="1"/>
        </xdr:cNvSpPr>
      </xdr:nvSpPr>
      <xdr:spPr>
        <a:xfrm>
          <a:off x="2009775" y="6991350"/>
          <a:ext cx="9525" cy="196215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866775</xdr:colOff>
      <xdr:row>46</xdr:row>
      <xdr:rowOff>95250</xdr:rowOff>
    </xdr:from>
    <xdr:to>
      <xdr:col>2</xdr:col>
      <xdr:colOff>1123950</xdr:colOff>
      <xdr:row>46</xdr:row>
      <xdr:rowOff>95250</xdr:rowOff>
    </xdr:to>
    <xdr:sp>
      <xdr:nvSpPr>
        <xdr:cNvPr id="19" name="Line 29"/>
        <xdr:cNvSpPr>
          <a:spLocks noChangeShapeType="1"/>
        </xdr:cNvSpPr>
      </xdr:nvSpPr>
      <xdr:spPr>
        <a:xfrm>
          <a:off x="2009775" y="8128000"/>
          <a:ext cx="2571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866775</xdr:colOff>
      <xdr:row>48</xdr:row>
      <xdr:rowOff>104775</xdr:rowOff>
    </xdr:from>
    <xdr:to>
      <xdr:col>2</xdr:col>
      <xdr:colOff>1190625</xdr:colOff>
      <xdr:row>48</xdr:row>
      <xdr:rowOff>104775</xdr:rowOff>
    </xdr:to>
    <xdr:sp>
      <xdr:nvSpPr>
        <xdr:cNvPr id="20" name="Line 35"/>
        <xdr:cNvSpPr>
          <a:spLocks noChangeShapeType="1"/>
        </xdr:cNvSpPr>
      </xdr:nvSpPr>
      <xdr:spPr>
        <a:xfrm>
          <a:off x="2009775" y="8467725"/>
          <a:ext cx="3238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552450</xdr:colOff>
      <xdr:row>46</xdr:row>
      <xdr:rowOff>114300</xdr:rowOff>
    </xdr:from>
    <xdr:to>
      <xdr:col>4</xdr:col>
      <xdr:colOff>38100</xdr:colOff>
      <xdr:row>46</xdr:row>
      <xdr:rowOff>114300</xdr:rowOff>
    </xdr:to>
    <xdr:sp>
      <xdr:nvSpPr>
        <xdr:cNvPr id="21" name="Line 36"/>
        <xdr:cNvSpPr>
          <a:spLocks noChangeShapeType="1"/>
        </xdr:cNvSpPr>
      </xdr:nvSpPr>
      <xdr:spPr>
        <a:xfrm>
          <a:off x="2895600" y="8147050"/>
          <a:ext cx="866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1133475</xdr:colOff>
      <xdr:row>47</xdr:row>
      <xdr:rowOff>85725</xdr:rowOff>
    </xdr:from>
    <xdr:to>
      <xdr:col>4</xdr:col>
      <xdr:colOff>19050</xdr:colOff>
      <xdr:row>47</xdr:row>
      <xdr:rowOff>85725</xdr:rowOff>
    </xdr:to>
    <xdr:sp>
      <xdr:nvSpPr>
        <xdr:cNvPr id="22" name="Line 37"/>
        <xdr:cNvSpPr>
          <a:spLocks noChangeShapeType="1"/>
        </xdr:cNvSpPr>
      </xdr:nvSpPr>
      <xdr:spPr>
        <a:xfrm>
          <a:off x="3476625" y="8283575"/>
          <a:ext cx="2667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876300</xdr:colOff>
      <xdr:row>49</xdr:row>
      <xdr:rowOff>85725</xdr:rowOff>
    </xdr:from>
    <xdr:to>
      <xdr:col>3</xdr:col>
      <xdr:colOff>0</xdr:colOff>
      <xdr:row>49</xdr:row>
      <xdr:rowOff>85725</xdr:rowOff>
    </xdr:to>
    <xdr:sp>
      <xdr:nvSpPr>
        <xdr:cNvPr id="23" name="Line 39"/>
        <xdr:cNvSpPr>
          <a:spLocks noChangeShapeType="1"/>
        </xdr:cNvSpPr>
      </xdr:nvSpPr>
      <xdr:spPr>
        <a:xfrm>
          <a:off x="2019300" y="8613775"/>
          <a:ext cx="3238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885825</xdr:colOff>
      <xdr:row>50</xdr:row>
      <xdr:rowOff>85725</xdr:rowOff>
    </xdr:from>
    <xdr:to>
      <xdr:col>3</xdr:col>
      <xdr:colOff>9525</xdr:colOff>
      <xdr:row>50</xdr:row>
      <xdr:rowOff>85725</xdr:rowOff>
    </xdr:to>
    <xdr:sp>
      <xdr:nvSpPr>
        <xdr:cNvPr id="24" name="Line 40"/>
        <xdr:cNvSpPr>
          <a:spLocks noChangeShapeType="1"/>
        </xdr:cNvSpPr>
      </xdr:nvSpPr>
      <xdr:spPr>
        <a:xfrm>
          <a:off x="2028825" y="8778875"/>
          <a:ext cx="3238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514350</xdr:colOff>
      <xdr:row>5</xdr:row>
      <xdr:rowOff>104775</xdr:rowOff>
    </xdr:from>
    <xdr:to>
      <xdr:col>2</xdr:col>
      <xdr:colOff>1104900</xdr:colOff>
      <xdr:row>5</xdr:row>
      <xdr:rowOff>104775</xdr:rowOff>
    </xdr:to>
    <xdr:sp>
      <xdr:nvSpPr>
        <xdr:cNvPr id="25" name="Line 42"/>
        <xdr:cNvSpPr>
          <a:spLocks noChangeShapeType="1"/>
        </xdr:cNvSpPr>
      </xdr:nvSpPr>
      <xdr:spPr>
        <a:xfrm>
          <a:off x="1657350" y="1241425"/>
          <a:ext cx="5905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857250</xdr:colOff>
      <xdr:row>5</xdr:row>
      <xdr:rowOff>123825</xdr:rowOff>
    </xdr:from>
    <xdr:to>
      <xdr:col>2</xdr:col>
      <xdr:colOff>866775</xdr:colOff>
      <xdr:row>26</xdr:row>
      <xdr:rowOff>104775</xdr:rowOff>
    </xdr:to>
    <xdr:sp>
      <xdr:nvSpPr>
        <xdr:cNvPr id="26" name="Line 43"/>
        <xdr:cNvSpPr>
          <a:spLocks noChangeShapeType="1"/>
        </xdr:cNvSpPr>
      </xdr:nvSpPr>
      <xdr:spPr>
        <a:xfrm>
          <a:off x="2000250" y="1260475"/>
          <a:ext cx="9525" cy="344805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1114425</xdr:colOff>
      <xdr:row>10</xdr:row>
      <xdr:rowOff>123825</xdr:rowOff>
    </xdr:from>
    <xdr:to>
      <xdr:col>3</xdr:col>
      <xdr:colOff>1371600</xdr:colOff>
      <xdr:row>10</xdr:row>
      <xdr:rowOff>123825</xdr:rowOff>
    </xdr:to>
    <xdr:sp>
      <xdr:nvSpPr>
        <xdr:cNvPr id="27" name="Line 46"/>
        <xdr:cNvSpPr>
          <a:spLocks noChangeShapeType="1"/>
        </xdr:cNvSpPr>
      </xdr:nvSpPr>
      <xdr:spPr>
        <a:xfrm>
          <a:off x="3457575" y="2085975"/>
          <a:ext cx="2571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1114425</xdr:colOff>
      <xdr:row>9</xdr:row>
      <xdr:rowOff>114300</xdr:rowOff>
    </xdr:from>
    <xdr:to>
      <xdr:col>3</xdr:col>
      <xdr:colOff>1371600</xdr:colOff>
      <xdr:row>9</xdr:row>
      <xdr:rowOff>114300</xdr:rowOff>
    </xdr:to>
    <xdr:sp>
      <xdr:nvSpPr>
        <xdr:cNvPr id="28" name="Line 47"/>
        <xdr:cNvSpPr>
          <a:spLocks noChangeShapeType="1"/>
        </xdr:cNvSpPr>
      </xdr:nvSpPr>
      <xdr:spPr>
        <a:xfrm>
          <a:off x="3457575" y="1911350"/>
          <a:ext cx="2571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866775</xdr:colOff>
      <xdr:row>11</xdr:row>
      <xdr:rowOff>85725</xdr:rowOff>
    </xdr:from>
    <xdr:to>
      <xdr:col>3</xdr:col>
      <xdr:colOff>0</xdr:colOff>
      <xdr:row>11</xdr:row>
      <xdr:rowOff>85725</xdr:rowOff>
    </xdr:to>
    <xdr:sp>
      <xdr:nvSpPr>
        <xdr:cNvPr id="29" name="Line 48"/>
        <xdr:cNvSpPr>
          <a:spLocks noChangeShapeType="1"/>
        </xdr:cNvSpPr>
      </xdr:nvSpPr>
      <xdr:spPr>
        <a:xfrm>
          <a:off x="2009775" y="2212975"/>
          <a:ext cx="3333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885825</xdr:colOff>
      <xdr:row>17</xdr:row>
      <xdr:rowOff>123825</xdr:rowOff>
    </xdr:from>
    <xdr:to>
      <xdr:col>3</xdr:col>
      <xdr:colOff>9525</xdr:colOff>
      <xdr:row>17</xdr:row>
      <xdr:rowOff>123825</xdr:rowOff>
    </xdr:to>
    <xdr:sp>
      <xdr:nvSpPr>
        <xdr:cNvPr id="30" name="Line 54"/>
        <xdr:cNvSpPr>
          <a:spLocks noChangeShapeType="1"/>
        </xdr:cNvSpPr>
      </xdr:nvSpPr>
      <xdr:spPr>
        <a:xfrm>
          <a:off x="2028825" y="3241675"/>
          <a:ext cx="3238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857250</xdr:colOff>
      <xdr:row>26</xdr:row>
      <xdr:rowOff>114300</xdr:rowOff>
    </xdr:from>
    <xdr:to>
      <xdr:col>2</xdr:col>
      <xdr:colOff>1181100</xdr:colOff>
      <xdr:row>26</xdr:row>
      <xdr:rowOff>114300</xdr:rowOff>
    </xdr:to>
    <xdr:sp>
      <xdr:nvSpPr>
        <xdr:cNvPr id="31" name="Line 56"/>
        <xdr:cNvSpPr>
          <a:spLocks noChangeShapeType="1"/>
        </xdr:cNvSpPr>
      </xdr:nvSpPr>
      <xdr:spPr>
        <a:xfrm>
          <a:off x="2000250" y="4718050"/>
          <a:ext cx="3238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161925</xdr:colOff>
      <xdr:row>5</xdr:row>
      <xdr:rowOff>114300</xdr:rowOff>
    </xdr:from>
    <xdr:to>
      <xdr:col>7</xdr:col>
      <xdr:colOff>923925</xdr:colOff>
      <xdr:row>5</xdr:row>
      <xdr:rowOff>114300</xdr:rowOff>
    </xdr:to>
    <xdr:sp>
      <xdr:nvSpPr>
        <xdr:cNvPr id="32" name="Line 59"/>
        <xdr:cNvSpPr>
          <a:spLocks noChangeShapeType="1"/>
        </xdr:cNvSpPr>
      </xdr:nvSpPr>
      <xdr:spPr>
        <a:xfrm>
          <a:off x="6200775" y="1250950"/>
          <a:ext cx="7620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523875</xdr:colOff>
      <xdr:row>5</xdr:row>
      <xdr:rowOff>123825</xdr:rowOff>
    </xdr:from>
    <xdr:to>
      <xdr:col>7</xdr:col>
      <xdr:colOff>552450</xdr:colOff>
      <xdr:row>16</xdr:row>
      <xdr:rowOff>123825</xdr:rowOff>
    </xdr:to>
    <xdr:sp>
      <xdr:nvSpPr>
        <xdr:cNvPr id="33" name="Line 60"/>
        <xdr:cNvSpPr>
          <a:spLocks noChangeShapeType="1"/>
        </xdr:cNvSpPr>
      </xdr:nvSpPr>
      <xdr:spPr>
        <a:xfrm>
          <a:off x="6562725" y="1260475"/>
          <a:ext cx="28575" cy="181610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533400</xdr:colOff>
      <xdr:row>7</xdr:row>
      <xdr:rowOff>76200</xdr:rowOff>
    </xdr:from>
    <xdr:to>
      <xdr:col>7</xdr:col>
      <xdr:colOff>952500</xdr:colOff>
      <xdr:row>7</xdr:row>
      <xdr:rowOff>76200</xdr:rowOff>
    </xdr:to>
    <xdr:sp>
      <xdr:nvSpPr>
        <xdr:cNvPr id="34" name="Line 61"/>
        <xdr:cNvSpPr>
          <a:spLocks noChangeShapeType="1"/>
        </xdr:cNvSpPr>
      </xdr:nvSpPr>
      <xdr:spPr>
        <a:xfrm>
          <a:off x="6572250" y="1543050"/>
          <a:ext cx="4191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523875</xdr:colOff>
      <xdr:row>8</xdr:row>
      <xdr:rowOff>85725</xdr:rowOff>
    </xdr:from>
    <xdr:to>
      <xdr:col>7</xdr:col>
      <xdr:colOff>962025</xdr:colOff>
      <xdr:row>8</xdr:row>
      <xdr:rowOff>85725</xdr:rowOff>
    </xdr:to>
    <xdr:sp>
      <xdr:nvSpPr>
        <xdr:cNvPr id="35" name="Line 62"/>
        <xdr:cNvSpPr>
          <a:spLocks noChangeShapeType="1"/>
        </xdr:cNvSpPr>
      </xdr:nvSpPr>
      <xdr:spPr>
        <a:xfrm>
          <a:off x="6562725" y="1717675"/>
          <a:ext cx="4381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533400</xdr:colOff>
      <xdr:row>9</xdr:row>
      <xdr:rowOff>104775</xdr:rowOff>
    </xdr:from>
    <xdr:to>
      <xdr:col>7</xdr:col>
      <xdr:colOff>962025</xdr:colOff>
      <xdr:row>9</xdr:row>
      <xdr:rowOff>104775</xdr:rowOff>
    </xdr:to>
    <xdr:sp>
      <xdr:nvSpPr>
        <xdr:cNvPr id="36" name="Line 63"/>
        <xdr:cNvSpPr>
          <a:spLocks noChangeShapeType="1"/>
        </xdr:cNvSpPr>
      </xdr:nvSpPr>
      <xdr:spPr>
        <a:xfrm>
          <a:off x="6572250" y="1901825"/>
          <a:ext cx="4286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523875</xdr:colOff>
      <xdr:row>10</xdr:row>
      <xdr:rowOff>123825</xdr:rowOff>
    </xdr:from>
    <xdr:to>
      <xdr:col>7</xdr:col>
      <xdr:colOff>914400</xdr:colOff>
      <xdr:row>10</xdr:row>
      <xdr:rowOff>123825</xdr:rowOff>
    </xdr:to>
    <xdr:sp>
      <xdr:nvSpPr>
        <xdr:cNvPr id="37" name="Line 64"/>
        <xdr:cNvSpPr>
          <a:spLocks noChangeShapeType="1"/>
        </xdr:cNvSpPr>
      </xdr:nvSpPr>
      <xdr:spPr>
        <a:xfrm>
          <a:off x="6562725" y="2085975"/>
          <a:ext cx="3905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552450</xdr:colOff>
      <xdr:row>14</xdr:row>
      <xdr:rowOff>95250</xdr:rowOff>
    </xdr:from>
    <xdr:to>
      <xdr:col>7</xdr:col>
      <xdr:colOff>962025</xdr:colOff>
      <xdr:row>14</xdr:row>
      <xdr:rowOff>95250</xdr:rowOff>
    </xdr:to>
    <xdr:sp>
      <xdr:nvSpPr>
        <xdr:cNvPr id="38" name="Line 65"/>
        <xdr:cNvSpPr>
          <a:spLocks noChangeShapeType="1"/>
        </xdr:cNvSpPr>
      </xdr:nvSpPr>
      <xdr:spPr>
        <a:xfrm>
          <a:off x="6591300" y="2717800"/>
          <a:ext cx="4095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561975</xdr:colOff>
      <xdr:row>12</xdr:row>
      <xdr:rowOff>95250</xdr:rowOff>
    </xdr:from>
    <xdr:to>
      <xdr:col>7</xdr:col>
      <xdr:colOff>952500</xdr:colOff>
      <xdr:row>12</xdr:row>
      <xdr:rowOff>95250</xdr:rowOff>
    </xdr:to>
    <xdr:sp>
      <xdr:nvSpPr>
        <xdr:cNvPr id="39" name="Line 67"/>
        <xdr:cNvSpPr>
          <a:spLocks noChangeShapeType="1"/>
        </xdr:cNvSpPr>
      </xdr:nvSpPr>
      <xdr:spPr>
        <a:xfrm>
          <a:off x="6600825" y="2387600"/>
          <a:ext cx="3905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533400</xdr:colOff>
      <xdr:row>11</xdr:row>
      <xdr:rowOff>104775</xdr:rowOff>
    </xdr:from>
    <xdr:to>
      <xdr:col>7</xdr:col>
      <xdr:colOff>933450</xdr:colOff>
      <xdr:row>11</xdr:row>
      <xdr:rowOff>104775</xdr:rowOff>
    </xdr:to>
    <xdr:sp>
      <xdr:nvSpPr>
        <xdr:cNvPr id="40" name="Line 68"/>
        <xdr:cNvSpPr>
          <a:spLocks noChangeShapeType="1"/>
        </xdr:cNvSpPr>
      </xdr:nvSpPr>
      <xdr:spPr>
        <a:xfrm>
          <a:off x="6572250" y="2232025"/>
          <a:ext cx="4000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561975</xdr:colOff>
      <xdr:row>13</xdr:row>
      <xdr:rowOff>123825</xdr:rowOff>
    </xdr:from>
    <xdr:to>
      <xdr:col>7</xdr:col>
      <xdr:colOff>942975</xdr:colOff>
      <xdr:row>13</xdr:row>
      <xdr:rowOff>123825</xdr:rowOff>
    </xdr:to>
    <xdr:sp>
      <xdr:nvSpPr>
        <xdr:cNvPr id="41" name="Line 69"/>
        <xdr:cNvSpPr>
          <a:spLocks noChangeShapeType="1"/>
        </xdr:cNvSpPr>
      </xdr:nvSpPr>
      <xdr:spPr>
        <a:xfrm>
          <a:off x="6600825" y="2581275"/>
          <a:ext cx="3810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523875</xdr:colOff>
      <xdr:row>6</xdr:row>
      <xdr:rowOff>104775</xdr:rowOff>
    </xdr:from>
    <xdr:to>
      <xdr:col>7</xdr:col>
      <xdr:colOff>885825</xdr:colOff>
      <xdr:row>6</xdr:row>
      <xdr:rowOff>104775</xdr:rowOff>
    </xdr:to>
    <xdr:sp>
      <xdr:nvSpPr>
        <xdr:cNvPr id="42" name="Line 70"/>
        <xdr:cNvSpPr>
          <a:spLocks noChangeShapeType="1"/>
        </xdr:cNvSpPr>
      </xdr:nvSpPr>
      <xdr:spPr>
        <a:xfrm>
          <a:off x="6562725" y="1406525"/>
          <a:ext cx="361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561975</xdr:colOff>
      <xdr:row>15</xdr:row>
      <xdr:rowOff>133350</xdr:rowOff>
    </xdr:from>
    <xdr:to>
      <xdr:col>7</xdr:col>
      <xdr:colOff>933450</xdr:colOff>
      <xdr:row>15</xdr:row>
      <xdr:rowOff>133350</xdr:rowOff>
    </xdr:to>
    <xdr:sp>
      <xdr:nvSpPr>
        <xdr:cNvPr id="43" name="Line 72"/>
        <xdr:cNvSpPr>
          <a:spLocks noChangeShapeType="1"/>
        </xdr:cNvSpPr>
      </xdr:nvSpPr>
      <xdr:spPr>
        <a:xfrm>
          <a:off x="6600825" y="2921000"/>
          <a:ext cx="3714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571500</xdr:colOff>
      <xdr:row>16</xdr:row>
      <xdr:rowOff>123825</xdr:rowOff>
    </xdr:from>
    <xdr:to>
      <xdr:col>7</xdr:col>
      <xdr:colOff>952500</xdr:colOff>
      <xdr:row>16</xdr:row>
      <xdr:rowOff>123825</xdr:rowOff>
    </xdr:to>
    <xdr:sp>
      <xdr:nvSpPr>
        <xdr:cNvPr id="44" name="Line 73"/>
        <xdr:cNvSpPr>
          <a:spLocks noChangeShapeType="1"/>
        </xdr:cNvSpPr>
      </xdr:nvSpPr>
      <xdr:spPr>
        <a:xfrm>
          <a:off x="6610350" y="3076575"/>
          <a:ext cx="3810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6</xdr:col>
      <xdr:colOff>371475</xdr:colOff>
      <xdr:row>19</xdr:row>
      <xdr:rowOff>104775</xdr:rowOff>
    </xdr:from>
    <xdr:to>
      <xdr:col>6</xdr:col>
      <xdr:colOff>371475</xdr:colOff>
      <xdr:row>19</xdr:row>
      <xdr:rowOff>104775</xdr:rowOff>
    </xdr:to>
    <xdr:sp>
      <xdr:nvSpPr>
        <xdr:cNvPr id="45" name="Line 75"/>
        <xdr:cNvSpPr>
          <a:spLocks noChangeShapeType="1"/>
        </xdr:cNvSpPr>
      </xdr:nvSpPr>
      <xdr:spPr>
        <a:xfrm>
          <a:off x="6038850" y="3552825"/>
          <a:ext cx="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523875</xdr:colOff>
      <xdr:row>19</xdr:row>
      <xdr:rowOff>95250</xdr:rowOff>
    </xdr:from>
    <xdr:to>
      <xdr:col>7</xdr:col>
      <xdr:colOff>533400</xdr:colOff>
      <xdr:row>25</xdr:row>
      <xdr:rowOff>123825</xdr:rowOff>
    </xdr:to>
    <xdr:sp>
      <xdr:nvSpPr>
        <xdr:cNvPr id="46" name="Line 76"/>
        <xdr:cNvSpPr>
          <a:spLocks noChangeShapeType="1"/>
        </xdr:cNvSpPr>
      </xdr:nvSpPr>
      <xdr:spPr>
        <a:xfrm>
          <a:off x="6562725" y="3543300"/>
          <a:ext cx="9525" cy="1019175"/>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523875</xdr:colOff>
      <xdr:row>20</xdr:row>
      <xdr:rowOff>76200</xdr:rowOff>
    </xdr:from>
    <xdr:to>
      <xdr:col>7</xdr:col>
      <xdr:colOff>942975</xdr:colOff>
      <xdr:row>20</xdr:row>
      <xdr:rowOff>76200</xdr:rowOff>
    </xdr:to>
    <xdr:sp>
      <xdr:nvSpPr>
        <xdr:cNvPr id="47" name="Line 77"/>
        <xdr:cNvSpPr>
          <a:spLocks noChangeShapeType="1"/>
        </xdr:cNvSpPr>
      </xdr:nvSpPr>
      <xdr:spPr>
        <a:xfrm>
          <a:off x="6562725" y="3689350"/>
          <a:ext cx="4191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514350</xdr:colOff>
      <xdr:row>21</xdr:row>
      <xdr:rowOff>85725</xdr:rowOff>
    </xdr:from>
    <xdr:to>
      <xdr:col>7</xdr:col>
      <xdr:colOff>952500</xdr:colOff>
      <xdr:row>21</xdr:row>
      <xdr:rowOff>85725</xdr:rowOff>
    </xdr:to>
    <xdr:sp>
      <xdr:nvSpPr>
        <xdr:cNvPr id="48" name="Line 78"/>
        <xdr:cNvSpPr>
          <a:spLocks noChangeShapeType="1"/>
        </xdr:cNvSpPr>
      </xdr:nvSpPr>
      <xdr:spPr>
        <a:xfrm>
          <a:off x="6553200" y="3863975"/>
          <a:ext cx="4381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542925</xdr:colOff>
      <xdr:row>25</xdr:row>
      <xdr:rowOff>114300</xdr:rowOff>
    </xdr:from>
    <xdr:to>
      <xdr:col>7</xdr:col>
      <xdr:colOff>933450</xdr:colOff>
      <xdr:row>25</xdr:row>
      <xdr:rowOff>114300</xdr:rowOff>
    </xdr:to>
    <xdr:sp>
      <xdr:nvSpPr>
        <xdr:cNvPr id="49" name="Line 80"/>
        <xdr:cNvSpPr>
          <a:spLocks noChangeShapeType="1"/>
        </xdr:cNvSpPr>
      </xdr:nvSpPr>
      <xdr:spPr>
        <a:xfrm>
          <a:off x="6581775" y="4552950"/>
          <a:ext cx="3905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552450</xdr:colOff>
      <xdr:row>24</xdr:row>
      <xdr:rowOff>142875</xdr:rowOff>
    </xdr:from>
    <xdr:to>
      <xdr:col>7</xdr:col>
      <xdr:colOff>942975</xdr:colOff>
      <xdr:row>24</xdr:row>
      <xdr:rowOff>142875</xdr:rowOff>
    </xdr:to>
    <xdr:sp>
      <xdr:nvSpPr>
        <xdr:cNvPr id="50" name="Line 81"/>
        <xdr:cNvSpPr>
          <a:spLocks noChangeShapeType="1"/>
        </xdr:cNvSpPr>
      </xdr:nvSpPr>
      <xdr:spPr>
        <a:xfrm>
          <a:off x="6591300" y="4416425"/>
          <a:ext cx="3905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514350</xdr:colOff>
      <xdr:row>22</xdr:row>
      <xdr:rowOff>85725</xdr:rowOff>
    </xdr:from>
    <xdr:to>
      <xdr:col>7</xdr:col>
      <xdr:colOff>952500</xdr:colOff>
      <xdr:row>22</xdr:row>
      <xdr:rowOff>85725</xdr:rowOff>
    </xdr:to>
    <xdr:sp>
      <xdr:nvSpPr>
        <xdr:cNvPr id="51" name="Line 84"/>
        <xdr:cNvSpPr>
          <a:spLocks noChangeShapeType="1"/>
        </xdr:cNvSpPr>
      </xdr:nvSpPr>
      <xdr:spPr>
        <a:xfrm>
          <a:off x="6553200" y="4029075"/>
          <a:ext cx="4381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1381125</xdr:colOff>
      <xdr:row>10</xdr:row>
      <xdr:rowOff>123825</xdr:rowOff>
    </xdr:from>
    <xdr:to>
      <xdr:col>3</xdr:col>
      <xdr:colOff>1381125</xdr:colOff>
      <xdr:row>10</xdr:row>
      <xdr:rowOff>123825</xdr:rowOff>
    </xdr:to>
    <xdr:sp>
      <xdr:nvSpPr>
        <xdr:cNvPr id="52" name="Line 86"/>
        <xdr:cNvSpPr>
          <a:spLocks noChangeShapeType="1"/>
        </xdr:cNvSpPr>
      </xdr:nvSpPr>
      <xdr:spPr>
        <a:xfrm flipV="1">
          <a:off x="3724275" y="2085975"/>
          <a:ext cx="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1266825</xdr:colOff>
      <xdr:row>19</xdr:row>
      <xdr:rowOff>114300</xdr:rowOff>
    </xdr:from>
    <xdr:to>
      <xdr:col>4</xdr:col>
      <xdr:colOff>0</xdr:colOff>
      <xdr:row>19</xdr:row>
      <xdr:rowOff>114300</xdr:rowOff>
    </xdr:to>
    <xdr:sp>
      <xdr:nvSpPr>
        <xdr:cNvPr id="53" name="Line 89"/>
        <xdr:cNvSpPr>
          <a:spLocks noChangeShapeType="1"/>
        </xdr:cNvSpPr>
      </xdr:nvSpPr>
      <xdr:spPr>
        <a:xfrm>
          <a:off x="3609975" y="3562350"/>
          <a:ext cx="1143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1019175</xdr:colOff>
      <xdr:row>27</xdr:row>
      <xdr:rowOff>133350</xdr:rowOff>
    </xdr:from>
    <xdr:to>
      <xdr:col>4</xdr:col>
      <xdr:colOff>28575</xdr:colOff>
      <xdr:row>27</xdr:row>
      <xdr:rowOff>133350</xdr:rowOff>
    </xdr:to>
    <xdr:sp>
      <xdr:nvSpPr>
        <xdr:cNvPr id="54" name="Line 95"/>
        <xdr:cNvSpPr>
          <a:spLocks noChangeShapeType="1"/>
        </xdr:cNvSpPr>
      </xdr:nvSpPr>
      <xdr:spPr>
        <a:xfrm>
          <a:off x="3362325" y="4902200"/>
          <a:ext cx="3905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1190625</xdr:colOff>
      <xdr:row>28</xdr:row>
      <xdr:rowOff>104775</xdr:rowOff>
    </xdr:from>
    <xdr:to>
      <xdr:col>4</xdr:col>
      <xdr:colOff>19050</xdr:colOff>
      <xdr:row>28</xdr:row>
      <xdr:rowOff>104775</xdr:rowOff>
    </xdr:to>
    <xdr:sp>
      <xdr:nvSpPr>
        <xdr:cNvPr id="55" name="Line 96"/>
        <xdr:cNvSpPr>
          <a:spLocks noChangeShapeType="1"/>
        </xdr:cNvSpPr>
      </xdr:nvSpPr>
      <xdr:spPr>
        <a:xfrm flipV="1">
          <a:off x="3533775" y="5038725"/>
          <a:ext cx="2095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1181100</xdr:colOff>
      <xdr:row>29</xdr:row>
      <xdr:rowOff>123825</xdr:rowOff>
    </xdr:from>
    <xdr:to>
      <xdr:col>4</xdr:col>
      <xdr:colOff>9525</xdr:colOff>
      <xdr:row>29</xdr:row>
      <xdr:rowOff>123825</xdr:rowOff>
    </xdr:to>
    <xdr:sp>
      <xdr:nvSpPr>
        <xdr:cNvPr id="56" name="Line 97"/>
        <xdr:cNvSpPr>
          <a:spLocks noChangeShapeType="1"/>
        </xdr:cNvSpPr>
      </xdr:nvSpPr>
      <xdr:spPr>
        <a:xfrm flipV="1">
          <a:off x="3524250" y="5222875"/>
          <a:ext cx="2095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1181100</xdr:colOff>
      <xdr:row>27</xdr:row>
      <xdr:rowOff>142875</xdr:rowOff>
    </xdr:from>
    <xdr:to>
      <xdr:col>3</xdr:col>
      <xdr:colOff>1190625</xdr:colOff>
      <xdr:row>29</xdr:row>
      <xdr:rowOff>142875</xdr:rowOff>
    </xdr:to>
    <xdr:sp>
      <xdr:nvSpPr>
        <xdr:cNvPr id="57" name="Line 98"/>
        <xdr:cNvSpPr>
          <a:spLocks noChangeShapeType="1"/>
        </xdr:cNvSpPr>
      </xdr:nvSpPr>
      <xdr:spPr>
        <a:xfrm flipH="1">
          <a:off x="3524250" y="4911725"/>
          <a:ext cx="9525" cy="33020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1133475</xdr:colOff>
      <xdr:row>39</xdr:row>
      <xdr:rowOff>133350</xdr:rowOff>
    </xdr:from>
    <xdr:to>
      <xdr:col>3</xdr:col>
      <xdr:colOff>1133475</xdr:colOff>
      <xdr:row>45</xdr:row>
      <xdr:rowOff>152400</xdr:rowOff>
    </xdr:to>
    <xdr:sp>
      <xdr:nvSpPr>
        <xdr:cNvPr id="58" name="Line 100"/>
        <xdr:cNvSpPr>
          <a:spLocks noChangeShapeType="1"/>
        </xdr:cNvSpPr>
      </xdr:nvSpPr>
      <xdr:spPr>
        <a:xfrm>
          <a:off x="3476625" y="7010400"/>
          <a:ext cx="0" cy="100965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1200150</xdr:colOff>
      <xdr:row>31</xdr:row>
      <xdr:rowOff>114300</xdr:rowOff>
    </xdr:from>
    <xdr:to>
      <xdr:col>3</xdr:col>
      <xdr:colOff>9525</xdr:colOff>
      <xdr:row>31</xdr:row>
      <xdr:rowOff>114300</xdr:rowOff>
    </xdr:to>
    <xdr:sp>
      <xdr:nvSpPr>
        <xdr:cNvPr id="59" name="Line 103"/>
        <xdr:cNvSpPr>
          <a:spLocks noChangeShapeType="1"/>
        </xdr:cNvSpPr>
      </xdr:nvSpPr>
      <xdr:spPr>
        <a:xfrm>
          <a:off x="2343150" y="5543550"/>
          <a:ext cx="95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1371600</xdr:colOff>
      <xdr:row>30</xdr:row>
      <xdr:rowOff>104775</xdr:rowOff>
    </xdr:from>
    <xdr:to>
      <xdr:col>4</xdr:col>
      <xdr:colOff>0</xdr:colOff>
      <xdr:row>30</xdr:row>
      <xdr:rowOff>104775</xdr:rowOff>
    </xdr:to>
    <xdr:sp>
      <xdr:nvSpPr>
        <xdr:cNvPr id="60" name="Line 108"/>
        <xdr:cNvSpPr>
          <a:spLocks noChangeShapeType="1"/>
        </xdr:cNvSpPr>
      </xdr:nvSpPr>
      <xdr:spPr>
        <a:xfrm>
          <a:off x="3714750" y="5368925"/>
          <a:ext cx="95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847725</xdr:colOff>
      <xdr:row>8</xdr:row>
      <xdr:rowOff>133350</xdr:rowOff>
    </xdr:from>
    <xdr:to>
      <xdr:col>2</xdr:col>
      <xdr:colOff>1104900</xdr:colOff>
      <xdr:row>8</xdr:row>
      <xdr:rowOff>133350</xdr:rowOff>
    </xdr:to>
    <xdr:sp>
      <xdr:nvSpPr>
        <xdr:cNvPr id="61" name="Line 109"/>
        <xdr:cNvSpPr>
          <a:spLocks noChangeShapeType="1"/>
        </xdr:cNvSpPr>
      </xdr:nvSpPr>
      <xdr:spPr>
        <a:xfrm>
          <a:off x="1990725" y="1765300"/>
          <a:ext cx="2571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1266825</xdr:colOff>
      <xdr:row>20</xdr:row>
      <xdr:rowOff>104775</xdr:rowOff>
    </xdr:from>
    <xdr:to>
      <xdr:col>4</xdr:col>
      <xdr:colOff>0</xdr:colOff>
      <xdr:row>20</xdr:row>
      <xdr:rowOff>104775</xdr:rowOff>
    </xdr:to>
    <xdr:sp>
      <xdr:nvSpPr>
        <xdr:cNvPr id="62" name="Line 118"/>
        <xdr:cNvSpPr>
          <a:spLocks noChangeShapeType="1"/>
        </xdr:cNvSpPr>
      </xdr:nvSpPr>
      <xdr:spPr>
        <a:xfrm>
          <a:off x="3609975" y="3717925"/>
          <a:ext cx="1143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1266825</xdr:colOff>
      <xdr:row>21</xdr:row>
      <xdr:rowOff>104775</xdr:rowOff>
    </xdr:from>
    <xdr:to>
      <xdr:col>4</xdr:col>
      <xdr:colOff>0</xdr:colOff>
      <xdr:row>21</xdr:row>
      <xdr:rowOff>104775</xdr:rowOff>
    </xdr:to>
    <xdr:sp>
      <xdr:nvSpPr>
        <xdr:cNvPr id="63" name="Line 119"/>
        <xdr:cNvSpPr>
          <a:spLocks noChangeShapeType="1"/>
        </xdr:cNvSpPr>
      </xdr:nvSpPr>
      <xdr:spPr>
        <a:xfrm>
          <a:off x="3609975" y="3883025"/>
          <a:ext cx="1143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1276350</xdr:colOff>
      <xdr:row>22</xdr:row>
      <xdr:rowOff>114300</xdr:rowOff>
    </xdr:from>
    <xdr:to>
      <xdr:col>4</xdr:col>
      <xdr:colOff>9525</xdr:colOff>
      <xdr:row>22</xdr:row>
      <xdr:rowOff>114300</xdr:rowOff>
    </xdr:to>
    <xdr:sp>
      <xdr:nvSpPr>
        <xdr:cNvPr id="64" name="Line 120"/>
        <xdr:cNvSpPr>
          <a:spLocks noChangeShapeType="1"/>
        </xdr:cNvSpPr>
      </xdr:nvSpPr>
      <xdr:spPr>
        <a:xfrm>
          <a:off x="3619500" y="4057650"/>
          <a:ext cx="1143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1381125</xdr:colOff>
      <xdr:row>33</xdr:row>
      <xdr:rowOff>114300</xdr:rowOff>
    </xdr:from>
    <xdr:to>
      <xdr:col>4</xdr:col>
      <xdr:colOff>9525</xdr:colOff>
      <xdr:row>33</xdr:row>
      <xdr:rowOff>114300</xdr:rowOff>
    </xdr:to>
    <xdr:sp>
      <xdr:nvSpPr>
        <xdr:cNvPr id="65" name="Line 128"/>
        <xdr:cNvSpPr>
          <a:spLocks noChangeShapeType="1"/>
        </xdr:cNvSpPr>
      </xdr:nvSpPr>
      <xdr:spPr>
        <a:xfrm>
          <a:off x="3724275" y="5905500"/>
          <a:ext cx="95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1371600</xdr:colOff>
      <xdr:row>32</xdr:row>
      <xdr:rowOff>104775</xdr:rowOff>
    </xdr:from>
    <xdr:to>
      <xdr:col>4</xdr:col>
      <xdr:colOff>0</xdr:colOff>
      <xdr:row>32</xdr:row>
      <xdr:rowOff>104775</xdr:rowOff>
    </xdr:to>
    <xdr:sp>
      <xdr:nvSpPr>
        <xdr:cNvPr id="66" name="Line 129"/>
        <xdr:cNvSpPr>
          <a:spLocks noChangeShapeType="1"/>
        </xdr:cNvSpPr>
      </xdr:nvSpPr>
      <xdr:spPr>
        <a:xfrm>
          <a:off x="3714750" y="5715000"/>
          <a:ext cx="95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857250</xdr:colOff>
      <xdr:row>12</xdr:row>
      <xdr:rowOff>114300</xdr:rowOff>
    </xdr:from>
    <xdr:to>
      <xdr:col>3</xdr:col>
      <xdr:colOff>0</xdr:colOff>
      <xdr:row>12</xdr:row>
      <xdr:rowOff>114300</xdr:rowOff>
    </xdr:to>
    <xdr:sp>
      <xdr:nvSpPr>
        <xdr:cNvPr id="67" name="Line 130"/>
        <xdr:cNvSpPr>
          <a:spLocks noChangeShapeType="1"/>
        </xdr:cNvSpPr>
      </xdr:nvSpPr>
      <xdr:spPr>
        <a:xfrm>
          <a:off x="2000250" y="2406650"/>
          <a:ext cx="3429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857250</xdr:colOff>
      <xdr:row>13</xdr:row>
      <xdr:rowOff>123825</xdr:rowOff>
    </xdr:from>
    <xdr:to>
      <xdr:col>3</xdr:col>
      <xdr:colOff>0</xdr:colOff>
      <xdr:row>13</xdr:row>
      <xdr:rowOff>123825</xdr:rowOff>
    </xdr:to>
    <xdr:sp>
      <xdr:nvSpPr>
        <xdr:cNvPr id="68" name="Line 131"/>
        <xdr:cNvSpPr>
          <a:spLocks noChangeShapeType="1"/>
        </xdr:cNvSpPr>
      </xdr:nvSpPr>
      <xdr:spPr>
        <a:xfrm>
          <a:off x="2000250" y="2581275"/>
          <a:ext cx="3429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866775</xdr:colOff>
      <xdr:row>14</xdr:row>
      <xdr:rowOff>95250</xdr:rowOff>
    </xdr:from>
    <xdr:to>
      <xdr:col>3</xdr:col>
      <xdr:colOff>9525</xdr:colOff>
      <xdr:row>14</xdr:row>
      <xdr:rowOff>95250</xdr:rowOff>
    </xdr:to>
    <xdr:sp>
      <xdr:nvSpPr>
        <xdr:cNvPr id="69" name="Line 132"/>
        <xdr:cNvSpPr>
          <a:spLocks noChangeShapeType="1"/>
        </xdr:cNvSpPr>
      </xdr:nvSpPr>
      <xdr:spPr>
        <a:xfrm>
          <a:off x="2009775" y="2717800"/>
          <a:ext cx="3429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866775</xdr:colOff>
      <xdr:row>15</xdr:row>
      <xdr:rowOff>123825</xdr:rowOff>
    </xdr:from>
    <xdr:to>
      <xdr:col>3</xdr:col>
      <xdr:colOff>9525</xdr:colOff>
      <xdr:row>15</xdr:row>
      <xdr:rowOff>123825</xdr:rowOff>
    </xdr:to>
    <xdr:sp>
      <xdr:nvSpPr>
        <xdr:cNvPr id="70" name="Line 133"/>
        <xdr:cNvSpPr>
          <a:spLocks noChangeShapeType="1"/>
        </xdr:cNvSpPr>
      </xdr:nvSpPr>
      <xdr:spPr>
        <a:xfrm>
          <a:off x="2009775" y="2911475"/>
          <a:ext cx="3429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876300</xdr:colOff>
      <xdr:row>16</xdr:row>
      <xdr:rowOff>104775</xdr:rowOff>
    </xdr:from>
    <xdr:to>
      <xdr:col>3</xdr:col>
      <xdr:colOff>19050</xdr:colOff>
      <xdr:row>16</xdr:row>
      <xdr:rowOff>104775</xdr:rowOff>
    </xdr:to>
    <xdr:sp>
      <xdr:nvSpPr>
        <xdr:cNvPr id="71" name="Line 134"/>
        <xdr:cNvSpPr>
          <a:spLocks noChangeShapeType="1"/>
        </xdr:cNvSpPr>
      </xdr:nvSpPr>
      <xdr:spPr>
        <a:xfrm>
          <a:off x="2019300" y="3057525"/>
          <a:ext cx="3429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866775</xdr:colOff>
      <xdr:row>25</xdr:row>
      <xdr:rowOff>95250</xdr:rowOff>
    </xdr:from>
    <xdr:to>
      <xdr:col>2</xdr:col>
      <xdr:colOff>1190625</xdr:colOff>
      <xdr:row>25</xdr:row>
      <xdr:rowOff>95250</xdr:rowOff>
    </xdr:to>
    <xdr:sp>
      <xdr:nvSpPr>
        <xdr:cNvPr id="72" name="Line 135"/>
        <xdr:cNvSpPr>
          <a:spLocks noChangeShapeType="1"/>
        </xdr:cNvSpPr>
      </xdr:nvSpPr>
      <xdr:spPr>
        <a:xfrm>
          <a:off x="2009775" y="4533900"/>
          <a:ext cx="3238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857250</xdr:colOff>
      <xdr:row>30</xdr:row>
      <xdr:rowOff>114300</xdr:rowOff>
    </xdr:from>
    <xdr:to>
      <xdr:col>2</xdr:col>
      <xdr:colOff>1181100</xdr:colOff>
      <xdr:row>30</xdr:row>
      <xdr:rowOff>114300</xdr:rowOff>
    </xdr:to>
    <xdr:sp>
      <xdr:nvSpPr>
        <xdr:cNvPr id="73" name="Line 136"/>
        <xdr:cNvSpPr>
          <a:spLocks noChangeShapeType="1"/>
        </xdr:cNvSpPr>
      </xdr:nvSpPr>
      <xdr:spPr>
        <a:xfrm>
          <a:off x="2000250" y="5378450"/>
          <a:ext cx="3238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857250</xdr:colOff>
      <xdr:row>31</xdr:row>
      <xdr:rowOff>104775</xdr:rowOff>
    </xdr:from>
    <xdr:to>
      <xdr:col>2</xdr:col>
      <xdr:colOff>1181100</xdr:colOff>
      <xdr:row>31</xdr:row>
      <xdr:rowOff>104775</xdr:rowOff>
    </xdr:to>
    <xdr:sp>
      <xdr:nvSpPr>
        <xdr:cNvPr id="74" name="Line 137"/>
        <xdr:cNvSpPr>
          <a:spLocks noChangeShapeType="1"/>
        </xdr:cNvSpPr>
      </xdr:nvSpPr>
      <xdr:spPr>
        <a:xfrm>
          <a:off x="2000250" y="5534025"/>
          <a:ext cx="3238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857250</xdr:colOff>
      <xdr:row>32</xdr:row>
      <xdr:rowOff>95250</xdr:rowOff>
    </xdr:from>
    <xdr:to>
      <xdr:col>2</xdr:col>
      <xdr:colOff>1181100</xdr:colOff>
      <xdr:row>32</xdr:row>
      <xdr:rowOff>95250</xdr:rowOff>
    </xdr:to>
    <xdr:sp>
      <xdr:nvSpPr>
        <xdr:cNvPr id="75" name="Line 138"/>
        <xdr:cNvSpPr>
          <a:spLocks noChangeShapeType="1"/>
        </xdr:cNvSpPr>
      </xdr:nvSpPr>
      <xdr:spPr>
        <a:xfrm>
          <a:off x="2000250" y="5705475"/>
          <a:ext cx="3238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847725</xdr:colOff>
      <xdr:row>33</xdr:row>
      <xdr:rowOff>95250</xdr:rowOff>
    </xdr:from>
    <xdr:to>
      <xdr:col>2</xdr:col>
      <xdr:colOff>1171575</xdr:colOff>
      <xdr:row>33</xdr:row>
      <xdr:rowOff>95250</xdr:rowOff>
    </xdr:to>
    <xdr:sp>
      <xdr:nvSpPr>
        <xdr:cNvPr id="76" name="Line 139"/>
        <xdr:cNvSpPr>
          <a:spLocks noChangeShapeType="1"/>
        </xdr:cNvSpPr>
      </xdr:nvSpPr>
      <xdr:spPr>
        <a:xfrm>
          <a:off x="1990725" y="5886450"/>
          <a:ext cx="3238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600075</xdr:colOff>
      <xdr:row>39</xdr:row>
      <xdr:rowOff>104775</xdr:rowOff>
    </xdr:from>
    <xdr:to>
      <xdr:col>3</xdr:col>
      <xdr:colOff>19050</xdr:colOff>
      <xdr:row>39</xdr:row>
      <xdr:rowOff>104775</xdr:rowOff>
    </xdr:to>
    <xdr:sp>
      <xdr:nvSpPr>
        <xdr:cNvPr id="77" name="Line 140"/>
        <xdr:cNvSpPr>
          <a:spLocks noChangeShapeType="1"/>
        </xdr:cNvSpPr>
      </xdr:nvSpPr>
      <xdr:spPr>
        <a:xfrm>
          <a:off x="1743075" y="6981825"/>
          <a:ext cx="6191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1143000</xdr:colOff>
      <xdr:row>40</xdr:row>
      <xdr:rowOff>123825</xdr:rowOff>
    </xdr:from>
    <xdr:to>
      <xdr:col>3</xdr:col>
      <xdr:colOff>1352550</xdr:colOff>
      <xdr:row>40</xdr:row>
      <xdr:rowOff>123825</xdr:rowOff>
    </xdr:to>
    <xdr:sp>
      <xdr:nvSpPr>
        <xdr:cNvPr id="78" name="Line 141"/>
        <xdr:cNvSpPr>
          <a:spLocks noChangeShapeType="1"/>
        </xdr:cNvSpPr>
      </xdr:nvSpPr>
      <xdr:spPr>
        <a:xfrm flipV="1">
          <a:off x="3486150" y="7165975"/>
          <a:ext cx="2095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1133475</xdr:colOff>
      <xdr:row>41</xdr:row>
      <xdr:rowOff>114300</xdr:rowOff>
    </xdr:from>
    <xdr:to>
      <xdr:col>3</xdr:col>
      <xdr:colOff>1343025</xdr:colOff>
      <xdr:row>41</xdr:row>
      <xdr:rowOff>114300</xdr:rowOff>
    </xdr:to>
    <xdr:sp>
      <xdr:nvSpPr>
        <xdr:cNvPr id="79" name="Line 142"/>
        <xdr:cNvSpPr>
          <a:spLocks noChangeShapeType="1"/>
        </xdr:cNvSpPr>
      </xdr:nvSpPr>
      <xdr:spPr>
        <a:xfrm flipV="1">
          <a:off x="3476625" y="7321550"/>
          <a:ext cx="2095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1143000</xdr:colOff>
      <xdr:row>42</xdr:row>
      <xdr:rowOff>104775</xdr:rowOff>
    </xdr:from>
    <xdr:to>
      <xdr:col>3</xdr:col>
      <xdr:colOff>1352550</xdr:colOff>
      <xdr:row>42</xdr:row>
      <xdr:rowOff>104775</xdr:rowOff>
    </xdr:to>
    <xdr:sp>
      <xdr:nvSpPr>
        <xdr:cNvPr id="80" name="Line 143"/>
        <xdr:cNvSpPr>
          <a:spLocks noChangeShapeType="1"/>
        </xdr:cNvSpPr>
      </xdr:nvSpPr>
      <xdr:spPr>
        <a:xfrm flipV="1">
          <a:off x="3486150" y="7477125"/>
          <a:ext cx="2095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1143000</xdr:colOff>
      <xdr:row>43</xdr:row>
      <xdr:rowOff>104775</xdr:rowOff>
    </xdr:from>
    <xdr:to>
      <xdr:col>3</xdr:col>
      <xdr:colOff>1352550</xdr:colOff>
      <xdr:row>43</xdr:row>
      <xdr:rowOff>104775</xdr:rowOff>
    </xdr:to>
    <xdr:sp>
      <xdr:nvSpPr>
        <xdr:cNvPr id="81" name="Line 144"/>
        <xdr:cNvSpPr>
          <a:spLocks noChangeShapeType="1"/>
        </xdr:cNvSpPr>
      </xdr:nvSpPr>
      <xdr:spPr>
        <a:xfrm flipV="1">
          <a:off x="3486150" y="7642225"/>
          <a:ext cx="2095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1143000</xdr:colOff>
      <xdr:row>44</xdr:row>
      <xdr:rowOff>104775</xdr:rowOff>
    </xdr:from>
    <xdr:to>
      <xdr:col>3</xdr:col>
      <xdr:colOff>1352550</xdr:colOff>
      <xdr:row>44</xdr:row>
      <xdr:rowOff>104775</xdr:rowOff>
    </xdr:to>
    <xdr:sp>
      <xdr:nvSpPr>
        <xdr:cNvPr id="82" name="Line 145"/>
        <xdr:cNvSpPr>
          <a:spLocks noChangeShapeType="1"/>
        </xdr:cNvSpPr>
      </xdr:nvSpPr>
      <xdr:spPr>
        <a:xfrm flipV="1">
          <a:off x="3486150" y="7807325"/>
          <a:ext cx="2095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1143000</xdr:colOff>
      <xdr:row>45</xdr:row>
      <xdr:rowOff>152400</xdr:rowOff>
    </xdr:from>
    <xdr:to>
      <xdr:col>3</xdr:col>
      <xdr:colOff>1352550</xdr:colOff>
      <xdr:row>45</xdr:row>
      <xdr:rowOff>152400</xdr:rowOff>
    </xdr:to>
    <xdr:sp>
      <xdr:nvSpPr>
        <xdr:cNvPr id="83" name="Line 146"/>
        <xdr:cNvSpPr>
          <a:spLocks noChangeShapeType="1"/>
        </xdr:cNvSpPr>
      </xdr:nvSpPr>
      <xdr:spPr>
        <a:xfrm flipV="1">
          <a:off x="3486150" y="8020050"/>
          <a:ext cx="2095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1123950</xdr:colOff>
      <xdr:row>46</xdr:row>
      <xdr:rowOff>114300</xdr:rowOff>
    </xdr:from>
    <xdr:to>
      <xdr:col>3</xdr:col>
      <xdr:colOff>1133475</xdr:colOff>
      <xdr:row>47</xdr:row>
      <xdr:rowOff>85725</xdr:rowOff>
    </xdr:to>
    <xdr:sp>
      <xdr:nvSpPr>
        <xdr:cNvPr id="84" name="Line 147"/>
        <xdr:cNvSpPr>
          <a:spLocks noChangeShapeType="1"/>
        </xdr:cNvSpPr>
      </xdr:nvSpPr>
      <xdr:spPr>
        <a:xfrm flipH="1">
          <a:off x="3467100" y="8147050"/>
          <a:ext cx="9525" cy="136525"/>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885825</xdr:colOff>
      <xdr:row>51</xdr:row>
      <xdr:rowOff>85725</xdr:rowOff>
    </xdr:from>
    <xdr:to>
      <xdr:col>3</xdr:col>
      <xdr:colOff>9525</xdr:colOff>
      <xdr:row>51</xdr:row>
      <xdr:rowOff>85725</xdr:rowOff>
    </xdr:to>
    <xdr:sp>
      <xdr:nvSpPr>
        <xdr:cNvPr id="85" name="Line 148"/>
        <xdr:cNvSpPr>
          <a:spLocks noChangeShapeType="1"/>
        </xdr:cNvSpPr>
      </xdr:nvSpPr>
      <xdr:spPr>
        <a:xfrm>
          <a:off x="2028825" y="8943975"/>
          <a:ext cx="3238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514350</xdr:colOff>
      <xdr:row>52</xdr:row>
      <xdr:rowOff>123825</xdr:rowOff>
    </xdr:from>
    <xdr:to>
      <xdr:col>4</xdr:col>
      <xdr:colOff>28575</xdr:colOff>
      <xdr:row>52</xdr:row>
      <xdr:rowOff>123825</xdr:rowOff>
    </xdr:to>
    <xdr:sp>
      <xdr:nvSpPr>
        <xdr:cNvPr id="86" name="Line 157"/>
        <xdr:cNvSpPr>
          <a:spLocks noChangeShapeType="1"/>
        </xdr:cNvSpPr>
      </xdr:nvSpPr>
      <xdr:spPr>
        <a:xfrm>
          <a:off x="2857500" y="9147175"/>
          <a:ext cx="8953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590550</xdr:colOff>
      <xdr:row>52</xdr:row>
      <xdr:rowOff>104775</xdr:rowOff>
    </xdr:from>
    <xdr:to>
      <xdr:col>3</xdr:col>
      <xdr:colOff>9525</xdr:colOff>
      <xdr:row>52</xdr:row>
      <xdr:rowOff>104775</xdr:rowOff>
    </xdr:to>
    <xdr:sp>
      <xdr:nvSpPr>
        <xdr:cNvPr id="87" name="Line 158"/>
        <xdr:cNvSpPr>
          <a:spLocks noChangeShapeType="1"/>
        </xdr:cNvSpPr>
      </xdr:nvSpPr>
      <xdr:spPr>
        <a:xfrm>
          <a:off x="1733550" y="9128125"/>
          <a:ext cx="6191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1171575</xdr:colOff>
      <xdr:row>54</xdr:row>
      <xdr:rowOff>123825</xdr:rowOff>
    </xdr:from>
    <xdr:to>
      <xdr:col>4</xdr:col>
      <xdr:colOff>0</xdr:colOff>
      <xdr:row>54</xdr:row>
      <xdr:rowOff>123825</xdr:rowOff>
    </xdr:to>
    <xdr:sp>
      <xdr:nvSpPr>
        <xdr:cNvPr id="88" name="Line 159"/>
        <xdr:cNvSpPr>
          <a:spLocks noChangeShapeType="1"/>
        </xdr:cNvSpPr>
      </xdr:nvSpPr>
      <xdr:spPr>
        <a:xfrm flipV="1">
          <a:off x="3514725" y="9477375"/>
          <a:ext cx="2095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885825</xdr:colOff>
      <xdr:row>52</xdr:row>
      <xdr:rowOff>123825</xdr:rowOff>
    </xdr:from>
    <xdr:to>
      <xdr:col>2</xdr:col>
      <xdr:colOff>885825</xdr:colOff>
      <xdr:row>56</xdr:row>
      <xdr:rowOff>85725</xdr:rowOff>
    </xdr:to>
    <xdr:sp>
      <xdr:nvSpPr>
        <xdr:cNvPr id="89" name="Line 162"/>
        <xdr:cNvSpPr>
          <a:spLocks noChangeShapeType="1"/>
        </xdr:cNvSpPr>
      </xdr:nvSpPr>
      <xdr:spPr>
        <a:xfrm flipH="1">
          <a:off x="2028825" y="9147175"/>
          <a:ext cx="0" cy="62230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895350</xdr:colOff>
      <xdr:row>56</xdr:row>
      <xdr:rowOff>85725</xdr:rowOff>
    </xdr:from>
    <xdr:to>
      <xdr:col>3</xdr:col>
      <xdr:colOff>19050</xdr:colOff>
      <xdr:row>56</xdr:row>
      <xdr:rowOff>85725</xdr:rowOff>
    </xdr:to>
    <xdr:sp>
      <xdr:nvSpPr>
        <xdr:cNvPr id="90" name="Line 163"/>
        <xdr:cNvSpPr>
          <a:spLocks noChangeShapeType="1"/>
        </xdr:cNvSpPr>
      </xdr:nvSpPr>
      <xdr:spPr>
        <a:xfrm>
          <a:off x="2038350" y="9769475"/>
          <a:ext cx="3238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895350</xdr:colOff>
      <xdr:row>55</xdr:row>
      <xdr:rowOff>104775</xdr:rowOff>
    </xdr:from>
    <xdr:to>
      <xdr:col>3</xdr:col>
      <xdr:colOff>19050</xdr:colOff>
      <xdr:row>55</xdr:row>
      <xdr:rowOff>104775</xdr:rowOff>
    </xdr:to>
    <xdr:sp>
      <xdr:nvSpPr>
        <xdr:cNvPr id="91" name="Line 164"/>
        <xdr:cNvSpPr>
          <a:spLocks noChangeShapeType="1"/>
        </xdr:cNvSpPr>
      </xdr:nvSpPr>
      <xdr:spPr>
        <a:xfrm>
          <a:off x="2038350" y="9623425"/>
          <a:ext cx="3238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1162050</xdr:colOff>
      <xdr:row>52</xdr:row>
      <xdr:rowOff>142875</xdr:rowOff>
    </xdr:from>
    <xdr:to>
      <xdr:col>3</xdr:col>
      <xdr:colOff>1171575</xdr:colOff>
      <xdr:row>54</xdr:row>
      <xdr:rowOff>114300</xdr:rowOff>
    </xdr:to>
    <xdr:sp>
      <xdr:nvSpPr>
        <xdr:cNvPr id="92" name="Line 165"/>
        <xdr:cNvSpPr>
          <a:spLocks noChangeShapeType="1"/>
        </xdr:cNvSpPr>
      </xdr:nvSpPr>
      <xdr:spPr>
        <a:xfrm flipH="1">
          <a:off x="3505200" y="9166225"/>
          <a:ext cx="9525" cy="301625"/>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590550</xdr:colOff>
      <xdr:row>57</xdr:row>
      <xdr:rowOff>104775</xdr:rowOff>
    </xdr:from>
    <xdr:to>
      <xdr:col>3</xdr:col>
      <xdr:colOff>9525</xdr:colOff>
      <xdr:row>57</xdr:row>
      <xdr:rowOff>104775</xdr:rowOff>
    </xdr:to>
    <xdr:sp>
      <xdr:nvSpPr>
        <xdr:cNvPr id="93" name="Line 166"/>
        <xdr:cNvSpPr>
          <a:spLocks noChangeShapeType="1"/>
        </xdr:cNvSpPr>
      </xdr:nvSpPr>
      <xdr:spPr>
        <a:xfrm>
          <a:off x="1733550" y="9953625"/>
          <a:ext cx="6191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885825</xdr:colOff>
      <xdr:row>57</xdr:row>
      <xdr:rowOff>123825</xdr:rowOff>
    </xdr:from>
    <xdr:to>
      <xdr:col>2</xdr:col>
      <xdr:colOff>885825</xdr:colOff>
      <xdr:row>59</xdr:row>
      <xdr:rowOff>104775</xdr:rowOff>
    </xdr:to>
    <xdr:sp>
      <xdr:nvSpPr>
        <xdr:cNvPr id="94" name="Line 167"/>
        <xdr:cNvSpPr>
          <a:spLocks noChangeShapeType="1"/>
        </xdr:cNvSpPr>
      </xdr:nvSpPr>
      <xdr:spPr>
        <a:xfrm flipH="1">
          <a:off x="2028825" y="9972675"/>
          <a:ext cx="0" cy="31115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885825</xdr:colOff>
      <xdr:row>58</xdr:row>
      <xdr:rowOff>123825</xdr:rowOff>
    </xdr:from>
    <xdr:to>
      <xdr:col>3</xdr:col>
      <xdr:colOff>9525</xdr:colOff>
      <xdr:row>58</xdr:row>
      <xdr:rowOff>123825</xdr:rowOff>
    </xdr:to>
    <xdr:sp>
      <xdr:nvSpPr>
        <xdr:cNvPr id="95" name="Line 168"/>
        <xdr:cNvSpPr>
          <a:spLocks noChangeShapeType="1"/>
        </xdr:cNvSpPr>
      </xdr:nvSpPr>
      <xdr:spPr>
        <a:xfrm>
          <a:off x="2028825" y="10137775"/>
          <a:ext cx="3238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895350</xdr:colOff>
      <xdr:row>59</xdr:row>
      <xdr:rowOff>114300</xdr:rowOff>
    </xdr:from>
    <xdr:to>
      <xdr:col>3</xdr:col>
      <xdr:colOff>19050</xdr:colOff>
      <xdr:row>59</xdr:row>
      <xdr:rowOff>114300</xdr:rowOff>
    </xdr:to>
    <xdr:sp>
      <xdr:nvSpPr>
        <xdr:cNvPr id="96" name="Line 169"/>
        <xdr:cNvSpPr>
          <a:spLocks noChangeShapeType="1"/>
        </xdr:cNvSpPr>
      </xdr:nvSpPr>
      <xdr:spPr>
        <a:xfrm>
          <a:off x="2038350" y="10293350"/>
          <a:ext cx="3238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200025</xdr:colOff>
      <xdr:row>19</xdr:row>
      <xdr:rowOff>95250</xdr:rowOff>
    </xdr:from>
    <xdr:to>
      <xdr:col>7</xdr:col>
      <xdr:colOff>962025</xdr:colOff>
      <xdr:row>19</xdr:row>
      <xdr:rowOff>95250</xdr:rowOff>
    </xdr:to>
    <xdr:sp>
      <xdr:nvSpPr>
        <xdr:cNvPr id="97" name="Line 170"/>
        <xdr:cNvSpPr>
          <a:spLocks noChangeShapeType="1"/>
        </xdr:cNvSpPr>
      </xdr:nvSpPr>
      <xdr:spPr>
        <a:xfrm>
          <a:off x="6238875" y="3543300"/>
          <a:ext cx="7620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552450</xdr:colOff>
      <xdr:row>23</xdr:row>
      <xdr:rowOff>142875</xdr:rowOff>
    </xdr:from>
    <xdr:to>
      <xdr:col>7</xdr:col>
      <xdr:colOff>942975</xdr:colOff>
      <xdr:row>23</xdr:row>
      <xdr:rowOff>142875</xdr:rowOff>
    </xdr:to>
    <xdr:sp>
      <xdr:nvSpPr>
        <xdr:cNvPr id="98" name="Line 171"/>
        <xdr:cNvSpPr>
          <a:spLocks noChangeShapeType="1"/>
        </xdr:cNvSpPr>
      </xdr:nvSpPr>
      <xdr:spPr>
        <a:xfrm>
          <a:off x="6591300" y="4251325"/>
          <a:ext cx="3905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809625</xdr:colOff>
      <xdr:row>33</xdr:row>
      <xdr:rowOff>95250</xdr:rowOff>
    </xdr:from>
    <xdr:to>
      <xdr:col>3</xdr:col>
      <xdr:colOff>1352550</xdr:colOff>
      <xdr:row>33</xdr:row>
      <xdr:rowOff>95250</xdr:rowOff>
    </xdr:to>
    <xdr:sp>
      <xdr:nvSpPr>
        <xdr:cNvPr id="99" name="Line 95"/>
        <xdr:cNvSpPr>
          <a:spLocks noChangeShapeType="1"/>
        </xdr:cNvSpPr>
      </xdr:nvSpPr>
      <xdr:spPr>
        <a:xfrm>
          <a:off x="3152775" y="5886450"/>
          <a:ext cx="5429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1133474</xdr:colOff>
      <xdr:row>33</xdr:row>
      <xdr:rowOff>95250</xdr:rowOff>
    </xdr:from>
    <xdr:to>
      <xdr:col>3</xdr:col>
      <xdr:colOff>1142999</xdr:colOff>
      <xdr:row>36</xdr:row>
      <xdr:rowOff>85725</xdr:rowOff>
    </xdr:to>
    <xdr:sp>
      <xdr:nvSpPr>
        <xdr:cNvPr id="100" name="Line 98"/>
        <xdr:cNvSpPr>
          <a:spLocks noChangeShapeType="1"/>
        </xdr:cNvSpPr>
      </xdr:nvSpPr>
      <xdr:spPr>
        <a:xfrm flipH="1">
          <a:off x="3475990" y="5886450"/>
          <a:ext cx="9525" cy="53340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1162050</xdr:colOff>
      <xdr:row>34</xdr:row>
      <xdr:rowOff>95250</xdr:rowOff>
    </xdr:from>
    <xdr:to>
      <xdr:col>3</xdr:col>
      <xdr:colOff>1371600</xdr:colOff>
      <xdr:row>34</xdr:row>
      <xdr:rowOff>95250</xdr:rowOff>
    </xdr:to>
    <xdr:sp>
      <xdr:nvSpPr>
        <xdr:cNvPr id="101" name="Line 96"/>
        <xdr:cNvSpPr>
          <a:spLocks noChangeShapeType="1"/>
        </xdr:cNvSpPr>
      </xdr:nvSpPr>
      <xdr:spPr>
        <a:xfrm flipV="1">
          <a:off x="3505200" y="6067425"/>
          <a:ext cx="2095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1152525</xdr:colOff>
      <xdr:row>35</xdr:row>
      <xdr:rowOff>95250</xdr:rowOff>
    </xdr:from>
    <xdr:to>
      <xdr:col>3</xdr:col>
      <xdr:colOff>1362075</xdr:colOff>
      <xdr:row>35</xdr:row>
      <xdr:rowOff>95250</xdr:rowOff>
    </xdr:to>
    <xdr:sp>
      <xdr:nvSpPr>
        <xdr:cNvPr id="102" name="Line 96"/>
        <xdr:cNvSpPr>
          <a:spLocks noChangeShapeType="1"/>
        </xdr:cNvSpPr>
      </xdr:nvSpPr>
      <xdr:spPr>
        <a:xfrm flipV="1">
          <a:off x="3495675" y="6248400"/>
          <a:ext cx="2095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1143000</xdr:colOff>
      <xdr:row>36</xdr:row>
      <xdr:rowOff>76200</xdr:rowOff>
    </xdr:from>
    <xdr:to>
      <xdr:col>3</xdr:col>
      <xdr:colOff>1352550</xdr:colOff>
      <xdr:row>36</xdr:row>
      <xdr:rowOff>76200</xdr:rowOff>
    </xdr:to>
    <xdr:sp>
      <xdr:nvSpPr>
        <xdr:cNvPr id="103" name="Line 96"/>
        <xdr:cNvSpPr>
          <a:spLocks noChangeShapeType="1"/>
        </xdr:cNvSpPr>
      </xdr:nvSpPr>
      <xdr:spPr>
        <a:xfrm flipV="1">
          <a:off x="3486150" y="6410325"/>
          <a:ext cx="2095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1171575</xdr:colOff>
      <xdr:row>53</xdr:row>
      <xdr:rowOff>95250</xdr:rowOff>
    </xdr:from>
    <xdr:to>
      <xdr:col>4</xdr:col>
      <xdr:colOff>0</xdr:colOff>
      <xdr:row>53</xdr:row>
      <xdr:rowOff>95250</xdr:rowOff>
    </xdr:to>
    <xdr:sp>
      <xdr:nvSpPr>
        <xdr:cNvPr id="104" name="Line 159"/>
        <xdr:cNvSpPr>
          <a:spLocks noChangeShapeType="1"/>
        </xdr:cNvSpPr>
      </xdr:nvSpPr>
      <xdr:spPr>
        <a:xfrm flipV="1">
          <a:off x="3514725" y="9283700"/>
          <a:ext cx="2095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0</xdr:col>
      <xdr:colOff>9525</xdr:colOff>
      <xdr:row>0</xdr:row>
      <xdr:rowOff>180975</xdr:rowOff>
    </xdr:from>
    <xdr:to>
      <xdr:col>18</xdr:col>
      <xdr:colOff>200025</xdr:colOff>
      <xdr:row>3</xdr:row>
      <xdr:rowOff>28575</xdr:rowOff>
    </xdr:to>
    <xdr:sp>
      <xdr:nvSpPr>
        <xdr:cNvPr id="2" name="TextBox 1"/>
        <xdr:cNvSpPr txBox="1"/>
      </xdr:nvSpPr>
      <xdr:spPr>
        <a:xfrm>
          <a:off x="9525" y="180975"/>
          <a:ext cx="7143750" cy="438150"/>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altLang="zh-CN" sz="1600" b="1"/>
            <a:t>01</a:t>
          </a:r>
          <a:r>
            <a:rPr lang="zh-CN" altLang="en-US" sz="1600" b="1"/>
            <a:t>基础信息输入栏</a:t>
          </a:r>
          <a:endParaRPr lang="zh-CN" altLang="en-US" sz="16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hdq2016&#26700;&#38754;\&#20013;&#20225;&#21326;&#27169;&#26495;\&#20013;&#20225;&#21326;&#24037;&#20316;&#24213;&#31295;&#27169;&#26495;V1602\2&#24213;&#31295;&#27169;&#26495;\2&#24037;&#20316;&#24213;&#31295;&#26679;&#34920;\02%20&#25805;&#20316;&#31867;\01-SJ%20&#36164;&#26009;&#25910;&#38598;\&#26679;&#34920;&#26126;&#32454;\SJ-1-1%20&#36164;&#20135;&#22522;&#30784;&#27861;&#35780;&#20272;&#30003;&#25253;&#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基本信息输入表"/>
      <sheetName val="资产基础法评估明表工作流程图"/>
      <sheetName val="索引目录"/>
      <sheetName val="资产负债表"/>
      <sheetName val="填表说明"/>
      <sheetName val="企业基本情况表"/>
      <sheetName val="1-汇总表"/>
      <sheetName val="2-分类汇总"/>
      <sheetName val="3-流动汇总"/>
      <sheetName val="表3-1货币汇总表"/>
      <sheetName val="3-1-1现金"/>
      <sheetName val="3-1-2银行存款"/>
      <sheetName val="3-1-3其他货币资金"/>
      <sheetName val="3-2交易性金融资产汇总"/>
      <sheetName val="3-2-1交易性-股票"/>
      <sheetName val="3-2-2交易性-债券"/>
      <sheetName val="3-2-3交易性-基金"/>
      <sheetName val="3-3应收票据"/>
      <sheetName val="3-4应收账款"/>
      <sheetName val="3-5预付款项"/>
      <sheetName val="3-6应收利息"/>
      <sheetName val="3-7应收股利"/>
      <sheetName val="3-8其他应收款"/>
      <sheetName val="3-9存货汇总"/>
      <sheetName val="3-9-1材料采购（在途物资）"/>
      <sheetName val="3-9-2原材料"/>
      <sheetName val="3-9-3在库周转材料"/>
      <sheetName val="3-9-4委托加工物资"/>
      <sheetName val="3-9-5产成品（库存商品）"/>
      <sheetName val="3-9-6在产品（自制半成品）"/>
      <sheetName val="3-9-7发出商品"/>
      <sheetName val="3-9-8在用周转材料"/>
      <sheetName val="3-10一年到期非流动资产"/>
      <sheetName val="3-11其他流动资产"/>
      <sheetName val="4-非流动资产汇总"/>
      <sheetName val="4-1可供出售金融资产汇总"/>
      <sheetName val="4-1-1可出售-股票"/>
      <sheetName val="4-1-2可出售-债券"/>
      <sheetName val="4-1-3可出售-其他"/>
      <sheetName val="4-2持有到期投资"/>
      <sheetName val="4-3长期应收"/>
      <sheetName val="4-4股权投资"/>
      <sheetName val="4-5-1投资性房地产（成本计量）"/>
      <sheetName val="4-5-2投资性房地产（公允计量）"/>
      <sheetName val="4-5-3投资性地产（成本计量）"/>
      <sheetName val="4-5-4投资性地产(公允计量）"/>
      <sheetName val="4-6固定资产汇总"/>
      <sheetName val="4-6-1房屋建筑物"/>
      <sheetName val="4-6-2构筑物"/>
      <sheetName val="4-6-3管道沟槽"/>
      <sheetName val="4-6-4机器设备"/>
      <sheetName val="4-6-5车辆"/>
      <sheetName val="4-6-6电子设备"/>
      <sheetName val="4-6-7土地"/>
      <sheetName val="4-7在建工程汇总"/>
      <sheetName val="4-7-1在建（土建）"/>
      <sheetName val="4-7-2在建（设备）"/>
      <sheetName val="4-8工程物资"/>
      <sheetName val="4-9固定资产清理"/>
      <sheetName val="4-10生产性生物资产"/>
      <sheetName val="4-11油气资产"/>
      <sheetName val="4-12无形资产汇总"/>
      <sheetName val="4-12-2无形-矿业权"/>
      <sheetName val="4-12-1无形-土地"/>
      <sheetName val="4-12-3无形-其他"/>
      <sheetName val="4-13开发支出"/>
      <sheetName val="4-14商誉"/>
      <sheetName val="4-15长期待摊费用"/>
      <sheetName val="4-16递延所得税资产"/>
      <sheetName val="4-17其他非流动资产"/>
      <sheetName val="5-流动负债汇总"/>
      <sheetName val="5-1短期借款"/>
      <sheetName val="5-2交易性金融负债"/>
      <sheetName val="5-3应付票据"/>
      <sheetName val="5-4应付账款"/>
      <sheetName val="5-5预收账款"/>
      <sheetName val="5-6职工薪酬"/>
      <sheetName val="5-7应交税费"/>
      <sheetName val="5-8应付利息"/>
      <sheetName val="5-9应付股利（利润）"/>
      <sheetName val="5-10其他应付款"/>
      <sheetName val="5-11一年到期非流动负债"/>
      <sheetName val="5-12其他流动负债"/>
      <sheetName val="6-非流动负债汇总 "/>
      <sheetName val="6-1长期借款"/>
      <sheetName val="6-2应付债券"/>
      <sheetName val="6-3长期应付款"/>
      <sheetName val="6-4专项应付款"/>
      <sheetName val="6-5预计负债"/>
      <sheetName val="6-6递延所得税负债"/>
      <sheetName val="6-7其他非流动负债"/>
    </sheetNames>
    <sheetDataSet>
      <sheetData sheetId="0"/>
      <sheetData sheetId="1"/>
      <sheetData sheetId="2"/>
      <sheetData sheetId="3"/>
      <sheetData sheetId="4"/>
      <sheetData sheetId="5"/>
      <sheetData sheetId="6"/>
      <sheetData sheetId="7"/>
      <sheetData sheetId="8">
        <row r="7">
          <cell r="C7">
            <v>0</v>
          </cell>
          <cell r="D7">
            <v>0</v>
          </cell>
          <cell r="E7">
            <v>0</v>
          </cell>
        </row>
        <row r="8">
          <cell r="C8">
            <v>0</v>
          </cell>
          <cell r="D8">
            <v>0</v>
          </cell>
          <cell r="E8">
            <v>0</v>
          </cell>
        </row>
        <row r="9">
          <cell r="C9">
            <v>0</v>
          </cell>
          <cell r="D9">
            <v>0</v>
          </cell>
          <cell r="E9">
            <v>0</v>
          </cell>
        </row>
        <row r="10">
          <cell r="C10">
            <v>0</v>
          </cell>
          <cell r="D10">
            <v>0</v>
          </cell>
          <cell r="E10">
            <v>0</v>
          </cell>
        </row>
        <row r="11">
          <cell r="C11">
            <v>0</v>
          </cell>
          <cell r="D11">
            <v>0</v>
          </cell>
          <cell r="E11">
            <v>0</v>
          </cell>
        </row>
        <row r="12">
          <cell r="C12">
            <v>0</v>
          </cell>
          <cell r="D12">
            <v>0</v>
          </cell>
          <cell r="E12">
            <v>0</v>
          </cell>
        </row>
        <row r="13">
          <cell r="C13">
            <v>0</v>
          </cell>
          <cell r="D13">
            <v>0</v>
          </cell>
          <cell r="E13">
            <v>0</v>
          </cell>
        </row>
        <row r="14">
          <cell r="C14">
            <v>0</v>
          </cell>
          <cell r="D14">
            <v>0</v>
          </cell>
          <cell r="E14">
            <v>0</v>
          </cell>
        </row>
        <row r="15">
          <cell r="C15">
            <v>0</v>
          </cell>
          <cell r="D15">
            <v>0</v>
          </cell>
          <cell r="E15">
            <v>0</v>
          </cell>
        </row>
        <row r="16">
          <cell r="C16">
            <v>0</v>
          </cell>
          <cell r="D16">
            <v>0</v>
          </cell>
          <cell r="E16">
            <v>0</v>
          </cell>
        </row>
        <row r="17">
          <cell r="C17">
            <v>0</v>
          </cell>
          <cell r="D17">
            <v>0</v>
          </cell>
          <cell r="E17">
            <v>0</v>
          </cell>
        </row>
        <row r="18">
          <cell r="C18">
            <v>0</v>
          </cell>
          <cell r="D18">
            <v>0</v>
          </cell>
          <cell r="E18">
            <v>0</v>
          </cell>
        </row>
        <row r="22">
          <cell r="C22">
            <v>0</v>
          </cell>
          <cell r="D22">
            <v>0</v>
          </cell>
          <cell r="E22">
            <v>0</v>
          </cell>
        </row>
        <row r="23">
          <cell r="C23">
            <v>0</v>
          </cell>
          <cell r="D23">
            <v>0</v>
          </cell>
          <cell r="E23">
            <v>0</v>
          </cell>
        </row>
      </sheetData>
      <sheetData sheetId="9">
        <row r="24">
          <cell r="C24">
            <v>0</v>
          </cell>
          <cell r="D24">
            <v>0</v>
          </cell>
          <cell r="E24">
            <v>0</v>
          </cell>
          <cell r="F24">
            <v>0</v>
          </cell>
        </row>
      </sheetData>
      <sheetData sheetId="10"/>
      <sheetData sheetId="11"/>
      <sheetData sheetId="12"/>
      <sheetData sheetId="13">
        <row r="25">
          <cell r="C25">
            <v>0</v>
          </cell>
          <cell r="D25">
            <v>0</v>
          </cell>
          <cell r="E25">
            <v>0</v>
          </cell>
          <cell r="F25">
            <v>0</v>
          </cell>
        </row>
      </sheetData>
      <sheetData sheetId="14"/>
      <sheetData sheetId="15"/>
      <sheetData sheetId="16"/>
      <sheetData sheetId="17">
        <row r="30">
          <cell r="F30">
            <v>0</v>
          </cell>
        </row>
        <row r="30">
          <cell r="H30">
            <v>0</v>
          </cell>
        </row>
        <row r="30">
          <cell r="J30">
            <v>0</v>
          </cell>
        </row>
        <row r="30">
          <cell r="L30">
            <v>0</v>
          </cell>
        </row>
      </sheetData>
      <sheetData sheetId="18">
        <row r="26">
          <cell r="N26">
            <v>0</v>
          </cell>
        </row>
        <row r="26">
          <cell r="R26">
            <v>0</v>
          </cell>
        </row>
        <row r="26">
          <cell r="T26">
            <v>0</v>
          </cell>
        </row>
        <row r="27">
          <cell r="N27">
            <v>0</v>
          </cell>
        </row>
        <row r="27">
          <cell r="R27">
            <v>0</v>
          </cell>
        </row>
        <row r="27">
          <cell r="T27">
            <v>0</v>
          </cell>
        </row>
        <row r="29">
          <cell r="V29">
            <v>0</v>
          </cell>
        </row>
      </sheetData>
      <sheetData sheetId="19">
        <row r="30">
          <cell r="I30">
            <v>0</v>
          </cell>
        </row>
        <row r="30">
          <cell r="K30">
            <v>0</v>
          </cell>
        </row>
        <row r="30">
          <cell r="M30">
            <v>0</v>
          </cell>
        </row>
        <row r="30">
          <cell r="O30">
            <v>0</v>
          </cell>
        </row>
      </sheetData>
      <sheetData sheetId="20">
        <row r="27">
          <cell r="G27">
            <v>0</v>
          </cell>
          <cell r="H27">
            <v>0</v>
          </cell>
          <cell r="I27">
            <v>0</v>
          </cell>
          <cell r="J27">
            <v>0</v>
          </cell>
        </row>
      </sheetData>
      <sheetData sheetId="21">
        <row r="27">
          <cell r="E27">
            <v>0</v>
          </cell>
          <cell r="F27">
            <v>0</v>
          </cell>
          <cell r="G27">
            <v>0</v>
          </cell>
          <cell r="H27">
            <v>0</v>
          </cell>
        </row>
      </sheetData>
      <sheetData sheetId="22">
        <row r="26">
          <cell r="N26">
            <v>0</v>
          </cell>
        </row>
        <row r="26">
          <cell r="R26">
            <v>0</v>
          </cell>
        </row>
        <row r="27">
          <cell r="N27">
            <v>0</v>
          </cell>
        </row>
        <row r="27">
          <cell r="R27">
            <v>0</v>
          </cell>
        </row>
        <row r="29">
          <cell r="V29">
            <v>0</v>
          </cell>
        </row>
      </sheetData>
      <sheetData sheetId="23"/>
      <sheetData sheetId="24"/>
      <sheetData sheetId="25"/>
      <sheetData sheetId="26"/>
      <sheetData sheetId="27"/>
      <sheetData sheetId="28"/>
      <sheetData sheetId="29"/>
      <sheetData sheetId="30"/>
      <sheetData sheetId="31"/>
      <sheetData sheetId="32">
        <row r="27">
          <cell r="E27">
            <v>0</v>
          </cell>
          <cell r="F27">
            <v>0</v>
          </cell>
          <cell r="G27">
            <v>0</v>
          </cell>
          <cell r="H27">
            <v>0</v>
          </cell>
        </row>
      </sheetData>
      <sheetData sheetId="33">
        <row r="27">
          <cell r="F27">
            <v>0</v>
          </cell>
          <cell r="G27">
            <v>0</v>
          </cell>
          <cell r="H27">
            <v>0</v>
          </cell>
          <cell r="I27">
            <v>0</v>
          </cell>
        </row>
      </sheetData>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1.xml"/></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2.xml"/></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3.xml"/></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comments" Target="../comments4.xml"/></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comments" Target="../comments5.xml"/></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comments" Target="../comments6.xml"/></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comments" Target="../comments7.xml"/></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comments" Target="../comments8.xml"/></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comments" Target="../comments9.xml"/></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comments" Target="../comments10.xml"/></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comments" Target="../comments11.xml"/></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comments" Target="../comments12.xml"/></Relationships>
</file>

<file path=xl/worksheets/_rels/sheet25.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comments" Target="../comments13.xml"/></Relationships>
</file>

<file path=xl/worksheets/_rels/sheet26.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comments" Target="../comments14.xml"/></Relationships>
</file>

<file path=xl/worksheets/_rels/sheet27.xml.rels><?xml version="1.0" encoding="UTF-8" standalone="yes"?>
<Relationships xmlns="http://schemas.openxmlformats.org/package/2006/relationships"><Relationship Id="rId2" Type="http://schemas.openxmlformats.org/officeDocument/2006/relationships/vmlDrawing" Target="../drawings/vmlDrawing16.vml"/><Relationship Id="rId1" Type="http://schemas.openxmlformats.org/officeDocument/2006/relationships/comments" Target="../comments1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1"/>
  <sheetViews>
    <sheetView showGridLines="0" workbookViewId="0">
      <selection activeCell="D28" sqref="D28"/>
    </sheetView>
  </sheetViews>
  <sheetFormatPr defaultColWidth="9" defaultRowHeight="13"/>
  <cols>
    <col min="1" max="1" width="1.5" style="651" customWidth="1"/>
    <col min="2" max="2" width="13.5" style="651" customWidth="1"/>
    <col min="3" max="3" width="15.75" style="651" customWidth="1"/>
    <col min="4" max="4" width="18.125" style="651" customWidth="1"/>
    <col min="5" max="5" width="17.25" style="651" customWidth="1"/>
    <col min="6" max="6" width="8.25" style="651" customWidth="1"/>
    <col min="7" max="7" width="4.875" style="651" customWidth="1"/>
    <col min="8" max="9" width="12.75" style="651" customWidth="1"/>
    <col min="10" max="16384" width="9" style="651"/>
  </cols>
  <sheetData>
    <row r="1" ht="37.5" customHeight="1" spans="1:10">
      <c r="A1" s="652" t="s">
        <v>0</v>
      </c>
      <c r="B1" s="652"/>
      <c r="C1" s="652"/>
      <c r="D1" s="652"/>
      <c r="E1" s="652"/>
      <c r="F1" s="652"/>
      <c r="G1" s="652"/>
      <c r="H1" s="652"/>
      <c r="I1" s="652"/>
      <c r="J1" s="652"/>
    </row>
    <row r="2" spans="1:10">
      <c r="A2" s="653"/>
      <c r="B2" s="654" t="s">
        <v>1</v>
      </c>
      <c r="C2" s="655"/>
      <c r="D2" s="655"/>
      <c r="E2" s="655"/>
      <c r="F2" s="655"/>
      <c r="G2" s="656"/>
      <c r="H2" s="655"/>
      <c r="I2" s="655"/>
      <c r="J2" s="673"/>
    </row>
    <row r="3" spans="1:10">
      <c r="A3" s="657"/>
      <c r="B3" s="658" t="s">
        <v>2</v>
      </c>
      <c r="C3" s="658"/>
      <c r="D3" s="659"/>
      <c r="E3" s="660"/>
      <c r="F3" s="660"/>
      <c r="G3" s="661"/>
      <c r="H3" s="660"/>
      <c r="I3" s="660"/>
      <c r="J3" s="674"/>
    </row>
    <row r="4" spans="1:10">
      <c r="A4" s="662"/>
      <c r="B4" s="663" t="s">
        <v>3</v>
      </c>
      <c r="C4" s="663" t="s">
        <v>4</v>
      </c>
      <c r="D4" s="664" t="s">
        <v>5</v>
      </c>
      <c r="E4" s="665" t="s">
        <v>6</v>
      </c>
      <c r="F4" s="666"/>
      <c r="G4" s="666"/>
      <c r="H4" s="667"/>
      <c r="I4" s="667"/>
      <c r="J4" s="675"/>
    </row>
    <row r="5" spans="1:10">
      <c r="A5" s="668"/>
      <c r="B5" s="667"/>
      <c r="C5" s="667"/>
      <c r="D5" s="667"/>
      <c r="E5" s="667"/>
      <c r="F5" s="667"/>
      <c r="G5" s="667"/>
      <c r="H5" s="667"/>
      <c r="I5" s="667"/>
      <c r="J5" s="675"/>
    </row>
    <row r="6" spans="1:10">
      <c r="A6" s="668"/>
      <c r="B6" s="659"/>
      <c r="C6" s="665" t="s">
        <v>7</v>
      </c>
      <c r="D6" s="665" t="s">
        <v>8</v>
      </c>
      <c r="E6" s="665" t="s">
        <v>9</v>
      </c>
      <c r="F6" s="665"/>
      <c r="G6" s="665" t="s">
        <v>10</v>
      </c>
      <c r="H6" s="665"/>
      <c r="I6" s="665" t="s">
        <v>11</v>
      </c>
      <c r="J6" s="675"/>
    </row>
    <row r="7" spans="1:10">
      <c r="A7" s="668"/>
      <c r="B7" s="667"/>
      <c r="C7" s="667"/>
      <c r="D7" s="667"/>
      <c r="E7" s="665" t="s">
        <v>12</v>
      </c>
      <c r="F7" s="665"/>
      <c r="G7" s="665"/>
      <c r="H7" s="665"/>
      <c r="I7" s="665" t="s">
        <v>13</v>
      </c>
      <c r="J7" s="676"/>
    </row>
    <row r="8" spans="1:10">
      <c r="A8" s="668"/>
      <c r="B8" s="667"/>
      <c r="C8" s="667"/>
      <c r="D8" s="667"/>
      <c r="E8" s="665" t="s">
        <v>14</v>
      </c>
      <c r="F8" s="665"/>
      <c r="G8" s="665"/>
      <c r="H8" s="665"/>
      <c r="I8" s="665" t="s">
        <v>15</v>
      </c>
      <c r="J8" s="676"/>
    </row>
    <row r="9" spans="1:10">
      <c r="A9" s="668"/>
      <c r="B9" s="667"/>
      <c r="C9" s="667"/>
      <c r="D9" s="665" t="s">
        <v>16</v>
      </c>
      <c r="E9" s="665" t="s">
        <v>17</v>
      </c>
      <c r="F9" s="665"/>
      <c r="G9" s="665"/>
      <c r="H9" s="665"/>
      <c r="I9" s="665" t="s">
        <v>18</v>
      </c>
      <c r="J9" s="676"/>
    </row>
    <row r="10" spans="1:10">
      <c r="A10" s="668"/>
      <c r="B10" s="667"/>
      <c r="C10" s="667"/>
      <c r="D10" s="659"/>
      <c r="E10" s="665" t="s">
        <v>19</v>
      </c>
      <c r="F10" s="665"/>
      <c r="G10" s="665"/>
      <c r="H10" s="665"/>
      <c r="I10" s="665" t="s">
        <v>20</v>
      </c>
      <c r="J10" s="676"/>
    </row>
    <row r="11" spans="1:10">
      <c r="A11" s="668"/>
      <c r="B11" s="667"/>
      <c r="C11" s="667"/>
      <c r="D11" s="659"/>
      <c r="E11" s="665" t="s">
        <v>21</v>
      </c>
      <c r="F11" s="667"/>
      <c r="G11" s="665"/>
      <c r="H11" s="665"/>
      <c r="I11" s="665" t="s">
        <v>22</v>
      </c>
      <c r="J11" s="675"/>
    </row>
    <row r="12" spans="1:10">
      <c r="A12" s="668"/>
      <c r="B12" s="667"/>
      <c r="C12" s="667"/>
      <c r="D12" s="665" t="s">
        <v>23</v>
      </c>
      <c r="E12" s="659"/>
      <c r="F12" s="667"/>
      <c r="G12" s="665"/>
      <c r="H12" s="665"/>
      <c r="I12" s="665" t="s">
        <v>24</v>
      </c>
      <c r="J12" s="675"/>
    </row>
    <row r="13" spans="1:10">
      <c r="A13" s="668"/>
      <c r="B13" s="667"/>
      <c r="C13" s="667"/>
      <c r="D13" s="665" t="s">
        <v>25</v>
      </c>
      <c r="E13" s="659"/>
      <c r="F13" s="667"/>
      <c r="G13" s="665"/>
      <c r="H13" s="665"/>
      <c r="I13" s="665" t="s">
        <v>26</v>
      </c>
      <c r="J13" s="675"/>
    </row>
    <row r="14" spans="1:10">
      <c r="A14" s="668"/>
      <c r="B14" s="667"/>
      <c r="C14" s="667"/>
      <c r="D14" s="665" t="s">
        <v>27</v>
      </c>
      <c r="E14" s="659"/>
      <c r="F14" s="667"/>
      <c r="G14" s="665"/>
      <c r="H14" s="665"/>
      <c r="I14" s="665" t="s">
        <v>28</v>
      </c>
      <c r="J14" s="675"/>
    </row>
    <row r="15" spans="1:10">
      <c r="A15" s="668"/>
      <c r="B15" s="667"/>
      <c r="C15" s="667"/>
      <c r="D15" s="665" t="s">
        <v>29</v>
      </c>
      <c r="E15" s="659"/>
      <c r="F15" s="667"/>
      <c r="G15" s="665"/>
      <c r="H15" s="665"/>
      <c r="I15" s="665" t="s">
        <v>30</v>
      </c>
      <c r="J15" s="677"/>
    </row>
    <row r="16" spans="1:10">
      <c r="A16" s="668"/>
      <c r="B16" s="667"/>
      <c r="C16" s="667"/>
      <c r="D16" s="665" t="s">
        <v>31</v>
      </c>
      <c r="E16" s="659"/>
      <c r="F16" s="667"/>
      <c r="G16" s="665"/>
      <c r="H16" s="665"/>
      <c r="I16" s="665" t="s">
        <v>32</v>
      </c>
      <c r="J16" s="675"/>
    </row>
    <row r="17" spans="1:10">
      <c r="A17" s="668"/>
      <c r="B17" s="667"/>
      <c r="C17" s="667"/>
      <c r="D17" s="665" t="s">
        <v>33</v>
      </c>
      <c r="E17" s="659"/>
      <c r="F17" s="667"/>
      <c r="G17" s="665"/>
      <c r="H17" s="665"/>
      <c r="I17" s="665" t="s">
        <v>34</v>
      </c>
      <c r="J17" s="675"/>
    </row>
    <row r="18" spans="1:10">
      <c r="A18" s="668"/>
      <c r="B18" s="667"/>
      <c r="C18" s="667"/>
      <c r="D18" s="665" t="s">
        <v>35</v>
      </c>
      <c r="E18" s="665" t="s">
        <v>36</v>
      </c>
      <c r="F18" s="667"/>
      <c r="G18" s="665"/>
      <c r="H18" s="665"/>
      <c r="I18" s="665"/>
      <c r="J18" s="675"/>
    </row>
    <row r="19" spans="1:10">
      <c r="A19" s="668"/>
      <c r="B19" s="667"/>
      <c r="C19" s="667"/>
      <c r="D19" s="665"/>
      <c r="E19" s="665" t="s">
        <v>37</v>
      </c>
      <c r="F19" s="667"/>
      <c r="G19" s="665"/>
      <c r="H19" s="665"/>
      <c r="I19" s="665"/>
      <c r="J19" s="675"/>
    </row>
    <row r="20" spans="1:10">
      <c r="A20" s="668"/>
      <c r="B20" s="667"/>
      <c r="C20" s="667"/>
      <c r="D20" s="665"/>
      <c r="E20" s="665" t="s">
        <v>38</v>
      </c>
      <c r="F20" s="665"/>
      <c r="G20" s="665" t="s">
        <v>39</v>
      </c>
      <c r="H20" s="665"/>
      <c r="I20" s="665" t="s">
        <v>40</v>
      </c>
      <c r="J20" s="675"/>
    </row>
    <row r="21" spans="1:10">
      <c r="A21" s="668"/>
      <c r="B21" s="667"/>
      <c r="C21" s="667"/>
      <c r="D21" s="659"/>
      <c r="E21" s="665" t="s">
        <v>41</v>
      </c>
      <c r="F21" s="665"/>
      <c r="G21" s="665"/>
      <c r="H21" s="665"/>
      <c r="I21" s="665" t="s">
        <v>42</v>
      </c>
      <c r="J21" s="675"/>
    </row>
    <row r="22" spans="1:10">
      <c r="A22" s="668"/>
      <c r="B22" s="667"/>
      <c r="C22" s="667"/>
      <c r="D22" s="659"/>
      <c r="E22" s="665" t="s">
        <v>43</v>
      </c>
      <c r="F22" s="665"/>
      <c r="G22" s="665"/>
      <c r="H22" s="665"/>
      <c r="I22" s="665" t="s">
        <v>44</v>
      </c>
      <c r="J22" s="675"/>
    </row>
    <row r="23" spans="1:10">
      <c r="A23" s="668"/>
      <c r="B23" s="667"/>
      <c r="C23" s="667"/>
      <c r="D23" s="659"/>
      <c r="E23" s="665" t="s">
        <v>45</v>
      </c>
      <c r="F23" s="665"/>
      <c r="G23" s="665"/>
      <c r="H23" s="665"/>
      <c r="I23" s="665" t="s">
        <v>46</v>
      </c>
      <c r="J23" s="675"/>
    </row>
    <row r="24" spans="1:10">
      <c r="A24" s="668"/>
      <c r="B24" s="659"/>
      <c r="C24" s="659"/>
      <c r="D24" s="659"/>
      <c r="E24" s="665" t="s">
        <v>47</v>
      </c>
      <c r="F24" s="665"/>
      <c r="G24" s="665"/>
      <c r="H24" s="665"/>
      <c r="I24" s="665" t="s">
        <v>48</v>
      </c>
      <c r="J24" s="675"/>
    </row>
    <row r="25" spans="1:10">
      <c r="A25" s="668"/>
      <c r="B25" s="659"/>
      <c r="C25" s="659"/>
      <c r="D25" s="659"/>
      <c r="E25" s="665" t="s">
        <v>49</v>
      </c>
      <c r="F25" s="665"/>
      <c r="G25" s="665"/>
      <c r="H25" s="665"/>
      <c r="I25" s="665" t="s">
        <v>50</v>
      </c>
      <c r="J25" s="675"/>
    </row>
    <row r="26" spans="1:10">
      <c r="A26" s="668"/>
      <c r="B26" s="659"/>
      <c r="C26" s="659"/>
      <c r="D26" s="665" t="s">
        <v>51</v>
      </c>
      <c r="E26" s="665"/>
      <c r="F26" s="659"/>
      <c r="G26" s="665"/>
      <c r="H26" s="665"/>
      <c r="I26" s="665" t="s">
        <v>52</v>
      </c>
      <c r="J26" s="675"/>
    </row>
    <row r="27" spans="1:10">
      <c r="A27" s="668"/>
      <c r="B27" s="659"/>
      <c r="C27" s="659"/>
      <c r="D27" s="665" t="s">
        <v>53</v>
      </c>
      <c r="E27" s="665"/>
      <c r="F27" s="659"/>
      <c r="G27" s="667"/>
      <c r="H27" s="667"/>
      <c r="I27" s="667"/>
      <c r="J27" s="675"/>
    </row>
    <row r="28" spans="1:10">
      <c r="A28" s="668"/>
      <c r="B28" s="667"/>
      <c r="C28" s="669" t="s">
        <v>54</v>
      </c>
      <c r="D28" s="665" t="s">
        <v>55</v>
      </c>
      <c r="E28" s="665" t="s">
        <v>17</v>
      </c>
      <c r="F28" s="665"/>
      <c r="G28" s="667"/>
      <c r="H28" s="667"/>
      <c r="I28" s="667"/>
      <c r="J28" s="675"/>
    </row>
    <row r="29" spans="1:10">
      <c r="A29" s="668"/>
      <c r="B29" s="659"/>
      <c r="C29" s="659"/>
      <c r="D29" s="665"/>
      <c r="E29" s="665" t="s">
        <v>19</v>
      </c>
      <c r="F29" s="665"/>
      <c r="G29" s="667"/>
      <c r="H29" s="667"/>
      <c r="I29" s="667"/>
      <c r="J29" s="675"/>
    </row>
    <row r="30" spans="1:10">
      <c r="A30" s="668"/>
      <c r="B30" s="667"/>
      <c r="C30" s="659"/>
      <c r="D30" s="665"/>
      <c r="E30" s="665" t="s">
        <v>56</v>
      </c>
      <c r="F30" s="665"/>
      <c r="G30" s="667"/>
      <c r="H30" s="667"/>
      <c r="I30" s="667"/>
      <c r="J30" s="675"/>
    </row>
    <row r="31" spans="1:10">
      <c r="A31" s="668"/>
      <c r="B31" s="667"/>
      <c r="C31" s="667"/>
      <c r="D31" s="665" t="s">
        <v>57</v>
      </c>
      <c r="E31" s="665"/>
      <c r="F31" s="665"/>
      <c r="G31" s="667"/>
      <c r="H31" s="667"/>
      <c r="I31" s="667"/>
      <c r="J31" s="675"/>
    </row>
    <row r="32" ht="14.25" customHeight="1" spans="1:10">
      <c r="A32" s="668"/>
      <c r="B32" s="667"/>
      <c r="C32" s="667"/>
      <c r="D32" s="665" t="s">
        <v>58</v>
      </c>
      <c r="E32" s="665"/>
      <c r="F32" s="665"/>
      <c r="G32" s="667"/>
      <c r="H32" s="667"/>
      <c r="I32" s="667"/>
      <c r="J32" s="675"/>
    </row>
    <row r="33" ht="14.25" customHeight="1" spans="1:10">
      <c r="A33" s="668"/>
      <c r="B33" s="667"/>
      <c r="C33" s="667"/>
      <c r="D33" s="665" t="s">
        <v>59</v>
      </c>
      <c r="E33" s="665"/>
      <c r="F33" s="665"/>
      <c r="G33" s="667"/>
      <c r="H33" s="667"/>
      <c r="I33" s="667"/>
      <c r="J33" s="675"/>
    </row>
    <row r="34" ht="14.25" customHeight="1" spans="1:10">
      <c r="A34" s="668"/>
      <c r="B34" s="667"/>
      <c r="C34" s="667"/>
      <c r="D34" s="669" t="s">
        <v>60</v>
      </c>
      <c r="E34" s="679" t="s">
        <v>61</v>
      </c>
      <c r="F34" s="665"/>
      <c r="G34" s="667"/>
      <c r="H34" s="667"/>
      <c r="I34" s="667"/>
      <c r="J34" s="675"/>
    </row>
    <row r="35" ht="14.25" customHeight="1" spans="1:10">
      <c r="A35" s="668"/>
      <c r="B35" s="667"/>
      <c r="C35" s="667"/>
      <c r="D35" s="665"/>
      <c r="E35" s="679" t="s">
        <v>62</v>
      </c>
      <c r="F35" s="665"/>
      <c r="G35" s="667"/>
      <c r="H35" s="667"/>
      <c r="I35" s="667"/>
      <c r="J35" s="675"/>
    </row>
    <row r="36" ht="14.25" customHeight="1" spans="1:10">
      <c r="A36" s="668"/>
      <c r="B36" s="667"/>
      <c r="C36" s="667"/>
      <c r="D36" s="665"/>
      <c r="E36" s="679" t="s">
        <v>63</v>
      </c>
      <c r="F36" s="665"/>
      <c r="G36" s="667"/>
      <c r="H36" s="667"/>
      <c r="I36" s="667"/>
      <c r="J36" s="675"/>
    </row>
    <row r="37" ht="14.25" customHeight="1" spans="1:10">
      <c r="A37" s="668"/>
      <c r="B37" s="667"/>
      <c r="C37" s="667"/>
      <c r="D37" s="665"/>
      <c r="E37" s="679" t="s">
        <v>64</v>
      </c>
      <c r="F37" s="665"/>
      <c r="G37" s="667"/>
      <c r="H37" s="667"/>
      <c r="I37" s="667"/>
      <c r="J37" s="675"/>
    </row>
    <row r="38" ht="14.25" customHeight="1" spans="1:10">
      <c r="A38" s="668"/>
      <c r="B38" s="667"/>
      <c r="C38" s="667"/>
      <c r="D38" s="665"/>
      <c r="E38" s="665"/>
      <c r="F38" s="665"/>
      <c r="G38" s="667"/>
      <c r="H38" s="667"/>
      <c r="I38" s="667"/>
      <c r="J38" s="675"/>
    </row>
    <row r="39" ht="14.25" customHeight="1" spans="1:10">
      <c r="A39" s="668"/>
      <c r="B39" s="667"/>
      <c r="C39" s="667"/>
      <c r="D39" s="665"/>
      <c r="E39" s="665"/>
      <c r="F39" s="665"/>
      <c r="G39" s="667"/>
      <c r="H39" s="667"/>
      <c r="I39" s="667"/>
      <c r="J39" s="675"/>
    </row>
    <row r="40" spans="1:10">
      <c r="A40" s="668"/>
      <c r="B40" s="667"/>
      <c r="C40" s="665" t="s">
        <v>65</v>
      </c>
      <c r="D40" s="665" t="s">
        <v>65</v>
      </c>
      <c r="E40" s="665" t="s">
        <v>66</v>
      </c>
      <c r="F40" s="667"/>
      <c r="G40" s="667"/>
      <c r="H40" s="667"/>
      <c r="I40" s="667"/>
      <c r="J40" s="675"/>
    </row>
    <row r="41" spans="1:10">
      <c r="A41" s="668"/>
      <c r="B41" s="667"/>
      <c r="C41" s="659"/>
      <c r="D41" s="665"/>
      <c r="E41" s="665" t="s">
        <v>67</v>
      </c>
      <c r="F41" s="667"/>
      <c r="G41" s="667"/>
      <c r="H41" s="667"/>
      <c r="I41" s="667"/>
      <c r="J41" s="675"/>
    </row>
    <row r="42" spans="1:10">
      <c r="A42" s="668"/>
      <c r="B42" s="667"/>
      <c r="C42" s="659"/>
      <c r="D42" s="665"/>
      <c r="E42" s="665" t="s">
        <v>68</v>
      </c>
      <c r="F42" s="667"/>
      <c r="G42" s="667"/>
      <c r="H42" s="667"/>
      <c r="I42" s="667"/>
      <c r="J42" s="675"/>
    </row>
    <row r="43" spans="1:10">
      <c r="A43" s="668"/>
      <c r="B43" s="667"/>
      <c r="C43" s="659"/>
      <c r="D43" s="665"/>
      <c r="E43" s="665" t="s">
        <v>69</v>
      </c>
      <c r="F43" s="667"/>
      <c r="G43" s="667"/>
      <c r="H43" s="667"/>
      <c r="I43" s="667"/>
      <c r="J43" s="675"/>
    </row>
    <row r="44" spans="1:10">
      <c r="A44" s="668"/>
      <c r="B44" s="667"/>
      <c r="C44" s="659"/>
      <c r="D44" s="665"/>
      <c r="E44" s="665" t="s">
        <v>70</v>
      </c>
      <c r="F44" s="667"/>
      <c r="G44" s="667"/>
      <c r="H44" s="667"/>
      <c r="I44" s="667"/>
      <c r="J44" s="675"/>
    </row>
    <row r="45" spans="1:10">
      <c r="A45" s="668"/>
      <c r="B45" s="667"/>
      <c r="C45" s="659"/>
      <c r="D45" s="665"/>
      <c r="E45" s="665" t="s">
        <v>71</v>
      </c>
      <c r="F45" s="667"/>
      <c r="G45" s="667"/>
      <c r="H45" s="667"/>
      <c r="I45" s="667"/>
      <c r="J45" s="675"/>
    </row>
    <row r="46" spans="1:10">
      <c r="A46" s="668"/>
      <c r="B46" s="667"/>
      <c r="C46" s="659"/>
      <c r="D46" s="665"/>
      <c r="E46" s="665" t="s">
        <v>72</v>
      </c>
      <c r="F46" s="667"/>
      <c r="G46" s="667"/>
      <c r="H46" s="667"/>
      <c r="I46" s="667"/>
      <c r="J46" s="675"/>
    </row>
    <row r="47" spans="1:10">
      <c r="A47" s="668"/>
      <c r="B47" s="667"/>
      <c r="C47" s="667"/>
      <c r="D47" s="665" t="s">
        <v>73</v>
      </c>
      <c r="E47" s="665" t="s">
        <v>74</v>
      </c>
      <c r="F47" s="659"/>
      <c r="G47" s="667"/>
      <c r="H47" s="667"/>
      <c r="I47" s="667"/>
      <c r="J47" s="677"/>
    </row>
    <row r="48" spans="1:10">
      <c r="A48" s="668"/>
      <c r="B48" s="667"/>
      <c r="C48" s="667"/>
      <c r="D48" s="665"/>
      <c r="E48" s="665" t="s">
        <v>75</v>
      </c>
      <c r="F48" s="659"/>
      <c r="G48" s="667"/>
      <c r="H48" s="659"/>
      <c r="I48" s="659"/>
      <c r="J48" s="677"/>
    </row>
    <row r="49" spans="1:10">
      <c r="A49" s="670"/>
      <c r="B49" s="667"/>
      <c r="C49" s="665"/>
      <c r="D49" s="665" t="s">
        <v>76</v>
      </c>
      <c r="E49" s="665"/>
      <c r="F49" s="667"/>
      <c r="G49" s="667"/>
      <c r="H49" s="659"/>
      <c r="I49" s="659"/>
      <c r="J49" s="677"/>
    </row>
    <row r="50" spans="1:10">
      <c r="A50" s="670"/>
      <c r="B50" s="667"/>
      <c r="C50" s="665"/>
      <c r="D50" s="665" t="s">
        <v>77</v>
      </c>
      <c r="E50" s="665"/>
      <c r="F50" s="667"/>
      <c r="G50" s="667"/>
      <c r="H50" s="659"/>
      <c r="I50" s="659"/>
      <c r="J50" s="677"/>
    </row>
    <row r="51" spans="1:10">
      <c r="A51" s="670"/>
      <c r="B51" s="667"/>
      <c r="C51" s="665"/>
      <c r="D51" s="665" t="s">
        <v>78</v>
      </c>
      <c r="E51" s="665"/>
      <c r="F51" s="667"/>
      <c r="G51" s="667"/>
      <c r="H51" s="659"/>
      <c r="I51" s="659"/>
      <c r="J51" s="675"/>
    </row>
    <row r="52" spans="1:10">
      <c r="A52" s="670"/>
      <c r="B52" s="667"/>
      <c r="C52" s="665"/>
      <c r="D52" s="665" t="s">
        <v>79</v>
      </c>
      <c r="E52" s="665"/>
      <c r="F52" s="667"/>
      <c r="G52" s="667"/>
      <c r="H52" s="667"/>
      <c r="I52" s="667"/>
      <c r="J52" s="675"/>
    </row>
    <row r="53" spans="1:10">
      <c r="A53" s="668"/>
      <c r="B53" s="667"/>
      <c r="C53" s="665" t="s">
        <v>80</v>
      </c>
      <c r="D53" s="665" t="s">
        <v>80</v>
      </c>
      <c r="E53" s="665" t="s">
        <v>81</v>
      </c>
      <c r="F53" s="659"/>
      <c r="G53" s="667"/>
      <c r="H53" s="667"/>
      <c r="I53" s="667"/>
      <c r="J53" s="677"/>
    </row>
    <row r="54" spans="1:10">
      <c r="A54" s="668"/>
      <c r="B54" s="667"/>
      <c r="C54" s="665"/>
      <c r="D54" s="665"/>
      <c r="E54" s="679" t="s">
        <v>82</v>
      </c>
      <c r="F54" s="659"/>
      <c r="G54" s="667"/>
      <c r="H54" s="667"/>
      <c r="I54" s="667"/>
      <c r="J54" s="677"/>
    </row>
    <row r="55" spans="1:10">
      <c r="A55" s="668"/>
      <c r="B55" s="667"/>
      <c r="C55" s="665"/>
      <c r="D55" s="665"/>
      <c r="E55" s="665" t="s">
        <v>83</v>
      </c>
      <c r="F55" s="659"/>
      <c r="G55" s="667"/>
      <c r="H55" s="659"/>
      <c r="I55" s="659"/>
      <c r="J55" s="677"/>
    </row>
    <row r="56" spans="1:10">
      <c r="A56" s="670"/>
      <c r="B56" s="667"/>
      <c r="C56" s="665"/>
      <c r="D56" s="665" t="s">
        <v>84</v>
      </c>
      <c r="E56" s="665"/>
      <c r="F56" s="667"/>
      <c r="G56" s="667"/>
      <c r="H56" s="659"/>
      <c r="I56" s="659"/>
      <c r="J56" s="677"/>
    </row>
    <row r="57" spans="1:10">
      <c r="A57" s="670"/>
      <c r="B57" s="667"/>
      <c r="C57" s="665"/>
      <c r="D57" s="665" t="s">
        <v>85</v>
      </c>
      <c r="E57" s="665"/>
      <c r="F57" s="659"/>
      <c r="G57" s="667"/>
      <c r="H57" s="659"/>
      <c r="I57" s="659"/>
      <c r="J57" s="677"/>
    </row>
    <row r="58" spans="1:10">
      <c r="A58" s="670"/>
      <c r="B58" s="667"/>
      <c r="C58" s="669" t="s">
        <v>86</v>
      </c>
      <c r="D58" s="665" t="s">
        <v>87</v>
      </c>
      <c r="E58" s="665"/>
      <c r="F58" s="659"/>
      <c r="G58" s="667"/>
      <c r="H58" s="659"/>
      <c r="I58" s="659"/>
      <c r="J58" s="677"/>
    </row>
    <row r="59" spans="1:10">
      <c r="A59" s="670"/>
      <c r="B59" s="659"/>
      <c r="C59" s="665"/>
      <c r="D59" s="665" t="s">
        <v>88</v>
      </c>
      <c r="E59" s="665"/>
      <c r="F59" s="659"/>
      <c r="G59" s="659"/>
      <c r="H59" s="659"/>
      <c r="I59" s="659"/>
      <c r="J59" s="677"/>
    </row>
    <row r="60" spans="1:10">
      <c r="A60" s="670"/>
      <c r="B60" s="659"/>
      <c r="C60" s="665"/>
      <c r="D60" s="665" t="s">
        <v>89</v>
      </c>
      <c r="E60" s="665"/>
      <c r="F60" s="659"/>
      <c r="G60" s="659"/>
      <c r="H60" s="659"/>
      <c r="I60" s="659"/>
      <c r="J60" s="677"/>
    </row>
    <row r="61" spans="1:10">
      <c r="A61" s="671"/>
      <c r="B61" s="672"/>
      <c r="C61" s="672"/>
      <c r="D61" s="672"/>
      <c r="E61" s="672"/>
      <c r="F61" s="672"/>
      <c r="G61" s="672"/>
      <c r="H61" s="672"/>
      <c r="I61" s="672"/>
      <c r="J61" s="678"/>
    </row>
  </sheetData>
  <mergeCells count="2">
    <mergeCell ref="A1:J1"/>
    <mergeCell ref="B3:C3"/>
  </mergeCells>
  <hyperlinks>
    <hyperlink ref="B2" location="基本信息输入表!A1" display="基本信息输入表"/>
    <hyperlink ref="D4" location="'1-汇总表'!A1" display="汇总表"/>
    <hyperlink ref="E4" location="'2-分类汇总'!A1" display="分类汇总表"/>
    <hyperlink ref="C6" location="'3-流动汇总'!A1" display="流动资产"/>
    <hyperlink ref="E6" location="'3-1-1现金'!A1" display="现金"/>
    <hyperlink ref="E7" location="'3-1-2银行存款'!A1" display="银行存款"/>
    <hyperlink ref="E8" location="'3-1-3其他货币资金'!A1" display="其他货币资金"/>
    <hyperlink ref="D9" location="'3-2交易性金融资产汇总'!A1" display="交易性金融资产"/>
    <hyperlink ref="E9" location="'3-2-1交易性-股票'!A1" display="股票投资"/>
    <hyperlink ref="E10" location="'3-2-2交易性-债券'!A1" display="债券投资"/>
    <hyperlink ref="D12" location="'3-3应收票据'!A1" display="应收票据"/>
    <hyperlink ref="D13" location="'3-4应收账款'!A1" display="应收账款"/>
    <hyperlink ref="D18" location="'3-9存货汇总'!A1" display="存货"/>
    <hyperlink ref="E19" location="'3-9-2原材料'!A1" display="原材料"/>
    <hyperlink ref="E18" location="'3-9-1材料采购（在途物资）'!A1" display="材料采购（在途物资）"/>
    <hyperlink ref="E22" location="'3-9-5产成品（库存商品）'!A1" display="产成品（库存商品）"/>
    <hyperlink ref="E23" location="'3-9-6在产品（自制半成品）'!A1" display="在产品（自制半成品）"/>
    <hyperlink ref="C40" location="'4-6固定资产汇总'!A1" display="固定资产"/>
    <hyperlink ref="E40" location="'4-6-1房屋建筑物'!A1" display="房屋建筑物"/>
    <hyperlink ref="E41" location="'4-6-2构筑物'!A1" display="构筑物及其他辅助设施"/>
    <hyperlink ref="E42" location="'4-6-3管道沟槽'!A1" display="管道及沟槽"/>
    <hyperlink ref="E43" location="'4-6-4机器设备'!A1" display="机器设备"/>
    <hyperlink ref="E44" location="'4-6-5车辆'!A1" display="车辆"/>
    <hyperlink ref="E45" location="'4-6-6电子设备'!A1" display="电子设备"/>
    <hyperlink ref="D49" location="'4-8工程物资'!A1" display="工程物资"/>
    <hyperlink ref="E47" location="'4-7-1在建（土建）'!A1" display="在建工程-土建工程"/>
    <hyperlink ref="E48" location="'4-7-2在建（设备）'!A1" display="在建工程-设备安装工程"/>
    <hyperlink ref="D50" location="'4-9固定资产清理'!A1" display="固定资产清理"/>
    <hyperlink ref="G6" location="'5-流动负债汇总'!A1" display="流动负债"/>
    <hyperlink ref="I6" location="'5-1短期借款'!A1" display="短期借款"/>
    <hyperlink ref="I8" location="'5-3应付票据'!A1" display="应付票据"/>
    <hyperlink ref="I9" location="'5-4应付账款'!A1" display="应付账款"/>
    <hyperlink ref="I10" location="'5-5预收账款'!A1" display="预收款项"/>
    <hyperlink ref="I15" location="'5-10其他应付款'!A1" display="其他应付款"/>
    <hyperlink ref="I11" location="'5-6职工薪酬'!A1" display="职工薪酬"/>
    <hyperlink ref="I12" location="'5-7应交税费'!Print_Area" display="应交税费"/>
    <hyperlink ref="I17" location="'5-12其他流动负债'!A1" display="其他流动负债"/>
    <hyperlink ref="G20" location="'6-非流动负债汇总 '!A1" display="非流动负债"/>
    <hyperlink ref="I20" location="'6-1长期借款'!A1" display="长期借款"/>
    <hyperlink ref="I22" location="'6-3长期应付款'!A1" display="长期应付款"/>
    <hyperlink ref="I26" location="'6-7其他非流动负债'!A1" display="其他非流动负债"/>
    <hyperlink ref="I25" location="'6-6递延所得税负债'!A1" display="递延所得税负债"/>
    <hyperlink ref="B3" location="填表说明!A1" display="填表说明（填表前请先阅读）"/>
    <hyperlink ref="C4" location="'资产负债表(旧)'!A1" display="资产负债表"/>
    <hyperlink ref="I21" location="'6-2应付债券'!A1" display="应付债券"/>
    <hyperlink ref="I23" location="'6-4专项应付款'!A1" display="专项应付款"/>
    <hyperlink ref="B4" location="企业基本情况表!A1" display="企业基本情况表"/>
    <hyperlink ref="D6" location="'表3-1货币汇总表'!A1" display="货币资金"/>
    <hyperlink ref="E24" location="'3-9-7发出商品'!A1" display="发出商品"/>
    <hyperlink ref="B3:C3" location="填表说明!B2" display="填表说明（填表前请先阅读）"/>
    <hyperlink ref="E46" location="'4-6-7土地'!A1" display="土地"/>
    <hyperlink ref="E28" location="'4-1-1可出售-股票'!A1" display="股票投资"/>
    <hyperlink ref="E29" location="'3-2-2交易性-债券'!A1" display="债券投资"/>
    <hyperlink ref="D16" location="'3-7应收股利'!A1" display="应收股利"/>
    <hyperlink ref="D15" location="'3-6应收利息'!A1" display="应收利息"/>
    <hyperlink ref="D17" location="'3-8其他应收款'!A1" display="其他应收款"/>
    <hyperlink ref="D14" location="'3-5预付款项'!A1" display="预付款项"/>
    <hyperlink ref="D32" location="'4-3长期应收'!A1" display="长期应收款"/>
    <hyperlink ref="D33" location="'4-4股权投资'!A1" display="长期股权投资"/>
    <hyperlink ref="D58" location="'4-15长期待摊费用'!A1" display="长期待摊费用"/>
    <hyperlink ref="E53" location="'4-12-1无形-土地'!A1" display="土地使用权"/>
    <hyperlink ref="E55" location="'4-12-3无形-其他'!A1" display="其他无形资产"/>
    <hyperlink ref="I24" location="'6-5预计负债'!A1" display="预计负债"/>
    <hyperlink ref="E11" location="'3-2-3交易性-基金'!A1" display="基金投资"/>
    <hyperlink ref="E20" location="'3-9-3在库周转材料'!A1" display="在库周转材料"/>
    <hyperlink ref="E21" location="'3-9-4委托加工物资'!A1" display="委托加工物资"/>
    <hyperlink ref="E25" location="'3-9-8在用周转材料'!A1" display="在用周转材料"/>
    <hyperlink ref="D26" location="'3-10一年到期非流动资产'!A1" display="一年到期非流动资产"/>
    <hyperlink ref="D27" location="'3-11其他流动资产'!A1" display="其他流动资产"/>
    <hyperlink ref="D28" location="'4-1可供出售金融资产汇总'!A1" display="可供出售金融资产"/>
    <hyperlink ref="E30" location="'4-1-3可出售-其他'!A1" display="其他投资"/>
    <hyperlink ref="D31" location="'4-2持有到期投资'!A1" display="持有至到期投资"/>
    <hyperlink ref="D40" location="'4-6固定资产汇总'!A1" display="固定资产"/>
    <hyperlink ref="D47" location="'4-7在建工程汇总'!A1" display="在建工程"/>
    <hyperlink ref="D51" location="'4-10生产性生物资产'!A1" display="生产性生物资产"/>
    <hyperlink ref="D52" location="'4-11油气资产'!A1" display="油气资产"/>
    <hyperlink ref="C53" location="'4-12无形资产汇总'!A1" display="无形资产"/>
    <hyperlink ref="D53" location="'4-12无形资产汇总'!A1" display="无形资产"/>
    <hyperlink ref="D56" location="'4-13开发支出'!A1" display="开发支出"/>
    <hyperlink ref="D57" location="'4-14商誉'!A1" display="商誉"/>
    <hyperlink ref="D59" location="'4-16递延所得税资产'!A1" display="递延所得税资产"/>
    <hyperlink ref="D60" location="'4-17其他非流动资产'!A1" display="其他非流动资产"/>
    <hyperlink ref="I7" location="'5-2交易性金融负债'!A1" display="交易性金融负债"/>
    <hyperlink ref="I13" location="'5-8应付利息'!A1" display="应付利息"/>
    <hyperlink ref="I14" location="'5-9应付股利（利润）'!A1" display="应付股利（应付利润）"/>
    <hyperlink ref="I16" location="'5-11一年到期非流动负债'!A1" display="一年内到期的非流动负债"/>
    <hyperlink ref="E34" location="'4-5-1投资性房地产（成本计量）'!A1" display="投资性房地产（成本计量）"/>
    <hyperlink ref="E35" location="'4-5-2投资性房地产（公允计量）'!A1" display="投资性房地产（公允计量）"/>
    <hyperlink ref="E36" location="'4-5-3投资性地产（成本计量）'!A1" display="投资性地产（成本计量）"/>
    <hyperlink ref="E37" location="'4-5-4投资性地产(公允计量）'!A1" display="投资性地产(公允计量）"/>
    <hyperlink ref="E54" location="'4-12-2无形-矿业权'!A1" display="无形-矿业权"/>
  </hyperlinks>
  <pageMargins left="0.747916666666667" right="0.747916666666667" top="0.786805555555556" bottom="0.196527777777778" header="0" footer="0"/>
  <pageSetup paperSize="9" scale="71" orientation="portrait"/>
  <headerFooter alignWithMargins="0"/>
  <drawing r:id="rId1"/>
  <legacyDrawingHF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Y198"/>
  <sheetViews>
    <sheetView showGridLines="0" view="pageBreakPreview" zoomScaleNormal="100" workbookViewId="0">
      <selection activeCell="O50" sqref="O50:P50"/>
    </sheetView>
  </sheetViews>
  <sheetFormatPr defaultColWidth="9" defaultRowHeight="15.5"/>
  <cols>
    <col min="1" max="1" width="2.75" style="614" customWidth="1"/>
    <col min="2" max="2" width="2.5" style="614" customWidth="1"/>
    <col min="3" max="3" width="4.625" style="614" customWidth="1"/>
    <col min="4" max="10" width="2.75" style="614" customWidth="1"/>
    <col min="11" max="11" width="13.75" style="614" customWidth="1"/>
    <col min="12" max="12" width="2.75" style="614" customWidth="1"/>
    <col min="13" max="13" width="7" style="614" customWidth="1"/>
    <col min="14" max="17" width="7.875" style="614" customWidth="1"/>
    <col min="18" max="18" width="7.125" style="614" customWidth="1"/>
    <col min="19" max="19" width="2.75" style="614" customWidth="1"/>
    <col min="20" max="21" width="2.75" style="614" hidden="1" customWidth="1"/>
    <col min="22" max="22" width="14.75" style="614" customWidth="1"/>
    <col min="23" max="233" width="9" style="614"/>
    <col min="234" max="16384" width="9" style="615"/>
  </cols>
  <sheetData>
    <row r="1" spans="1:22">
      <c r="A1" s="616" t="s">
        <v>90</v>
      </c>
      <c r="B1" s="617"/>
      <c r="C1" s="617"/>
      <c r="V1" s="636"/>
    </row>
    <row r="2" spans="22:22">
      <c r="V2" s="636"/>
    </row>
    <row r="3" spans="22:22">
      <c r="V3" s="636"/>
    </row>
    <row r="4" spans="1:22">
      <c r="A4" s="618"/>
      <c r="B4" s="619"/>
      <c r="C4" s="619"/>
      <c r="D4" s="619"/>
      <c r="E4" s="619"/>
      <c r="F4" s="619"/>
      <c r="G4" s="619"/>
      <c r="H4" s="619"/>
      <c r="I4" s="619"/>
      <c r="J4" s="619"/>
      <c r="K4" s="619"/>
      <c r="L4" s="619"/>
      <c r="M4" s="619"/>
      <c r="N4" s="619"/>
      <c r="O4" s="619"/>
      <c r="P4" s="619"/>
      <c r="Q4" s="619"/>
      <c r="R4" s="619"/>
      <c r="S4" s="637"/>
      <c r="V4" s="636"/>
    </row>
    <row r="5" spans="1:22">
      <c r="A5" s="620" t="s">
        <v>91</v>
      </c>
      <c r="S5" s="638"/>
      <c r="V5" s="636"/>
    </row>
    <row r="6" spans="1:22">
      <c r="A6" s="621"/>
      <c r="B6" s="614" t="s">
        <v>92</v>
      </c>
      <c r="K6" s="627" t="s">
        <v>93</v>
      </c>
      <c r="M6" s="628" t="s">
        <v>94</v>
      </c>
      <c r="N6" s="629"/>
      <c r="O6" s="629"/>
      <c r="P6" s="629"/>
      <c r="Q6" s="629"/>
      <c r="R6" s="629"/>
      <c r="S6" s="639"/>
      <c r="T6" s="640"/>
      <c r="U6" s="639"/>
      <c r="V6" s="636"/>
    </row>
    <row r="7" spans="1:22">
      <c r="A7" s="621"/>
      <c r="B7" s="614" t="s">
        <v>95</v>
      </c>
      <c r="M7" s="630">
        <v>44957</v>
      </c>
      <c r="N7" s="629"/>
      <c r="O7" s="629"/>
      <c r="P7" s="629"/>
      <c r="Q7" s="629"/>
      <c r="R7" s="629"/>
      <c r="S7" s="641"/>
      <c r="T7" s="642"/>
      <c r="U7" s="641"/>
      <c r="V7" s="636"/>
    </row>
    <row r="8" spans="1:22">
      <c r="A8" s="621"/>
      <c r="B8" s="614" t="s">
        <v>96</v>
      </c>
      <c r="M8" s="631"/>
      <c r="N8" s="631"/>
      <c r="O8" s="631"/>
      <c r="P8" s="631"/>
      <c r="Q8" s="631"/>
      <c r="R8" s="631"/>
      <c r="S8" s="638"/>
      <c r="V8" s="636"/>
    </row>
    <row r="9" spans="1:22">
      <c r="A9" s="621"/>
      <c r="C9" s="622" t="s">
        <v>97</v>
      </c>
      <c r="D9" s="622" t="s">
        <v>98</v>
      </c>
      <c r="M9" s="632" t="s">
        <v>99</v>
      </c>
      <c r="N9" s="632"/>
      <c r="O9" s="632" t="s">
        <v>100</v>
      </c>
      <c r="P9" s="633"/>
      <c r="Q9" s="632" t="s">
        <v>101</v>
      </c>
      <c r="R9" s="632"/>
      <c r="S9" s="638"/>
      <c r="V9" s="636"/>
    </row>
    <row r="10" spans="1:22">
      <c r="A10" s="621"/>
      <c r="B10" s="623"/>
      <c r="C10" s="624" t="s">
        <v>102</v>
      </c>
      <c r="D10" s="625" t="s">
        <v>103</v>
      </c>
      <c r="M10" s="632" t="s">
        <v>104</v>
      </c>
      <c r="N10" s="632"/>
      <c r="O10" s="634">
        <v>44972</v>
      </c>
      <c r="P10" s="635"/>
      <c r="Q10" s="632" t="s">
        <v>105</v>
      </c>
      <c r="R10" s="632"/>
      <c r="S10" s="638"/>
      <c r="V10" s="636"/>
    </row>
    <row r="11" ht="15.75" hidden="1" customHeight="1" spans="1:22">
      <c r="A11" s="621"/>
      <c r="B11" s="623"/>
      <c r="C11" s="624" t="s">
        <v>102</v>
      </c>
      <c r="D11" s="625" t="s">
        <v>106</v>
      </c>
      <c r="M11" s="632" t="s">
        <v>104</v>
      </c>
      <c r="N11" s="632"/>
      <c r="O11" s="634">
        <v>44972</v>
      </c>
      <c r="P11" s="635"/>
      <c r="Q11" s="632" t="s">
        <v>105</v>
      </c>
      <c r="R11" s="632"/>
      <c r="S11" s="638"/>
      <c r="V11" s="636"/>
    </row>
    <row r="12" ht="15.75" hidden="1" customHeight="1" spans="1:22">
      <c r="A12" s="621"/>
      <c r="B12" s="623"/>
      <c r="C12" s="624" t="s">
        <v>102</v>
      </c>
      <c r="D12" s="625" t="s">
        <v>9</v>
      </c>
      <c r="M12" s="632" t="s">
        <v>104</v>
      </c>
      <c r="N12" s="632"/>
      <c r="O12" s="634">
        <v>44972</v>
      </c>
      <c r="P12" s="635"/>
      <c r="Q12" s="632" t="s">
        <v>105</v>
      </c>
      <c r="R12" s="632"/>
      <c r="S12" s="638"/>
      <c r="V12" s="636"/>
    </row>
    <row r="13" ht="15.75" hidden="1" customHeight="1" spans="1:22">
      <c r="A13" s="621"/>
      <c r="B13" s="623"/>
      <c r="C13" s="624" t="s">
        <v>102</v>
      </c>
      <c r="D13" s="625" t="s">
        <v>12</v>
      </c>
      <c r="M13" s="632" t="s">
        <v>104</v>
      </c>
      <c r="N13" s="632"/>
      <c r="O13" s="634">
        <v>44972</v>
      </c>
      <c r="P13" s="635"/>
      <c r="Q13" s="632" t="s">
        <v>105</v>
      </c>
      <c r="R13" s="632"/>
      <c r="S13" s="638"/>
      <c r="V13" s="636"/>
    </row>
    <row r="14" ht="15.75" hidden="1" customHeight="1" spans="1:22">
      <c r="A14" s="621"/>
      <c r="B14" s="623"/>
      <c r="C14" s="624" t="s">
        <v>102</v>
      </c>
      <c r="D14" s="625" t="s">
        <v>8</v>
      </c>
      <c r="M14" s="632" t="s">
        <v>104</v>
      </c>
      <c r="N14" s="632"/>
      <c r="O14" s="634">
        <v>44972</v>
      </c>
      <c r="P14" s="635"/>
      <c r="Q14" s="632" t="s">
        <v>105</v>
      </c>
      <c r="R14" s="632"/>
      <c r="S14" s="638"/>
      <c r="V14" s="636"/>
    </row>
    <row r="15" ht="15.75" hidden="1" customHeight="1" spans="1:22">
      <c r="A15" s="621"/>
      <c r="B15" s="623"/>
      <c r="C15" s="624" t="s">
        <v>102</v>
      </c>
      <c r="D15" s="625" t="s">
        <v>107</v>
      </c>
      <c r="M15" s="632" t="s">
        <v>104</v>
      </c>
      <c r="N15" s="632"/>
      <c r="O15" s="634">
        <v>44972</v>
      </c>
      <c r="P15" s="635"/>
      <c r="Q15" s="632" t="s">
        <v>105</v>
      </c>
      <c r="R15" s="632"/>
      <c r="S15" s="638"/>
      <c r="V15" s="636"/>
    </row>
    <row r="16" ht="15.75" hidden="1" customHeight="1" spans="1:22">
      <c r="A16" s="621"/>
      <c r="B16" s="623"/>
      <c r="C16" s="624" t="s">
        <v>102</v>
      </c>
      <c r="D16" s="625" t="s">
        <v>17</v>
      </c>
      <c r="M16" s="632" t="s">
        <v>104</v>
      </c>
      <c r="N16" s="632"/>
      <c r="O16" s="634">
        <v>44972</v>
      </c>
      <c r="P16" s="635"/>
      <c r="Q16" s="632" t="s">
        <v>105</v>
      </c>
      <c r="R16" s="632"/>
      <c r="S16" s="638"/>
      <c r="V16" s="636"/>
    </row>
    <row r="17" ht="15.75" hidden="1" customHeight="1" spans="1:22">
      <c r="A17" s="621"/>
      <c r="B17" s="623"/>
      <c r="C17" s="624" t="s">
        <v>102</v>
      </c>
      <c r="D17" s="625" t="s">
        <v>19</v>
      </c>
      <c r="M17" s="632" t="s">
        <v>104</v>
      </c>
      <c r="N17" s="632"/>
      <c r="O17" s="634">
        <v>44972</v>
      </c>
      <c r="P17" s="635"/>
      <c r="Q17" s="632" t="s">
        <v>105</v>
      </c>
      <c r="R17" s="632"/>
      <c r="S17" s="638"/>
      <c r="V17" s="636"/>
    </row>
    <row r="18" ht="15.75" hidden="1" customHeight="1" spans="1:22">
      <c r="A18" s="621"/>
      <c r="B18" s="623"/>
      <c r="C18" s="624" t="s">
        <v>102</v>
      </c>
      <c r="D18" s="625" t="s">
        <v>21</v>
      </c>
      <c r="M18" s="632" t="s">
        <v>104</v>
      </c>
      <c r="N18" s="632"/>
      <c r="O18" s="634">
        <v>44972</v>
      </c>
      <c r="P18" s="635"/>
      <c r="Q18" s="632" t="s">
        <v>105</v>
      </c>
      <c r="R18" s="632"/>
      <c r="S18" s="638"/>
      <c r="V18" s="636"/>
    </row>
    <row r="19" ht="15.75" hidden="1" customHeight="1" spans="1:22">
      <c r="A19" s="621"/>
      <c r="B19" s="623"/>
      <c r="C19" s="624" t="s">
        <v>102</v>
      </c>
      <c r="D19" s="625" t="s">
        <v>23</v>
      </c>
      <c r="M19" s="632" t="s">
        <v>104</v>
      </c>
      <c r="N19" s="632"/>
      <c r="O19" s="634">
        <v>44972</v>
      </c>
      <c r="P19" s="635"/>
      <c r="Q19" s="632" t="s">
        <v>105</v>
      </c>
      <c r="R19" s="632"/>
      <c r="S19" s="638"/>
      <c r="V19" s="636"/>
    </row>
    <row r="20" ht="15.75" hidden="1" customHeight="1" spans="1:22">
      <c r="A20" s="621"/>
      <c r="B20" s="623"/>
      <c r="C20" s="624" t="s">
        <v>102</v>
      </c>
      <c r="D20" s="625" t="s">
        <v>108</v>
      </c>
      <c r="M20" s="632" t="s">
        <v>104</v>
      </c>
      <c r="N20" s="632"/>
      <c r="O20" s="634">
        <v>44972</v>
      </c>
      <c r="P20" s="635"/>
      <c r="Q20" s="632" t="s">
        <v>105</v>
      </c>
      <c r="R20" s="632"/>
      <c r="S20" s="638"/>
      <c r="V20" s="636"/>
    </row>
    <row r="21" ht="15.75" hidden="1" customHeight="1" spans="1:22">
      <c r="A21" s="621"/>
      <c r="B21" s="623"/>
      <c r="C21" s="624" t="s">
        <v>102</v>
      </c>
      <c r="D21" s="625" t="s">
        <v>109</v>
      </c>
      <c r="M21" s="632" t="s">
        <v>104</v>
      </c>
      <c r="N21" s="632"/>
      <c r="O21" s="634">
        <v>44972</v>
      </c>
      <c r="P21" s="635"/>
      <c r="Q21" s="632" t="s">
        <v>105</v>
      </c>
      <c r="R21" s="632"/>
      <c r="S21" s="638"/>
      <c r="V21" s="636"/>
    </row>
    <row r="22" ht="15.75" hidden="1" customHeight="1" spans="1:22">
      <c r="A22" s="621"/>
      <c r="B22" s="623"/>
      <c r="C22" s="624" t="s">
        <v>102</v>
      </c>
      <c r="D22" s="625" t="s">
        <v>29</v>
      </c>
      <c r="M22" s="632" t="s">
        <v>104</v>
      </c>
      <c r="N22" s="632"/>
      <c r="O22" s="634">
        <v>44972</v>
      </c>
      <c r="P22" s="635"/>
      <c r="Q22" s="632" t="s">
        <v>105</v>
      </c>
      <c r="R22" s="632"/>
      <c r="S22" s="638"/>
      <c r="V22" s="636"/>
    </row>
    <row r="23" ht="15.75" hidden="1" customHeight="1" spans="1:22">
      <c r="A23" s="621"/>
      <c r="B23" s="623"/>
      <c r="C23" s="624" t="s">
        <v>102</v>
      </c>
      <c r="D23" s="625" t="s">
        <v>31</v>
      </c>
      <c r="M23" s="632" t="s">
        <v>104</v>
      </c>
      <c r="N23" s="632"/>
      <c r="O23" s="634">
        <v>44972</v>
      </c>
      <c r="P23" s="635"/>
      <c r="Q23" s="632" t="s">
        <v>105</v>
      </c>
      <c r="R23" s="632"/>
      <c r="S23" s="638"/>
      <c r="V23" s="636"/>
    </row>
    <row r="24" ht="15.75" hidden="1" customHeight="1" spans="1:22">
      <c r="A24" s="621"/>
      <c r="B24" s="623"/>
      <c r="C24" s="624" t="s">
        <v>102</v>
      </c>
      <c r="D24" s="625" t="s">
        <v>33</v>
      </c>
      <c r="M24" s="632" t="s">
        <v>104</v>
      </c>
      <c r="N24" s="632"/>
      <c r="O24" s="634">
        <v>44972</v>
      </c>
      <c r="P24" s="635"/>
      <c r="Q24" s="632" t="s">
        <v>105</v>
      </c>
      <c r="R24" s="632"/>
      <c r="S24" s="638"/>
      <c r="V24" s="636"/>
    </row>
    <row r="25" spans="1:22">
      <c r="A25" s="621"/>
      <c r="B25" s="623"/>
      <c r="C25" s="624" t="s">
        <v>102</v>
      </c>
      <c r="D25" s="625" t="s">
        <v>110</v>
      </c>
      <c r="M25" s="632" t="s">
        <v>104</v>
      </c>
      <c r="N25" s="632"/>
      <c r="O25" s="634">
        <v>44972</v>
      </c>
      <c r="P25" s="635"/>
      <c r="Q25" s="632" t="s">
        <v>105</v>
      </c>
      <c r="R25" s="632"/>
      <c r="S25" s="638"/>
      <c r="V25" s="636"/>
    </row>
    <row r="26" ht="15.75" hidden="1" customHeight="1" spans="1:22">
      <c r="A26" s="621"/>
      <c r="B26" s="623"/>
      <c r="C26" s="624" t="s">
        <v>102</v>
      </c>
      <c r="D26" s="625" t="s">
        <v>36</v>
      </c>
      <c r="M26" s="632" t="s">
        <v>104</v>
      </c>
      <c r="N26" s="632"/>
      <c r="O26" s="634">
        <v>44972</v>
      </c>
      <c r="P26" s="635"/>
      <c r="Q26" s="632" t="s">
        <v>105</v>
      </c>
      <c r="R26" s="632"/>
      <c r="S26" s="638"/>
      <c r="V26" s="636"/>
    </row>
    <row r="27" spans="1:22">
      <c r="A27" s="621"/>
      <c r="B27" s="623"/>
      <c r="C27" s="624" t="s">
        <v>102</v>
      </c>
      <c r="D27" s="625" t="s">
        <v>37</v>
      </c>
      <c r="M27" s="632" t="s">
        <v>104</v>
      </c>
      <c r="N27" s="632"/>
      <c r="O27" s="634">
        <v>44972</v>
      </c>
      <c r="P27" s="635"/>
      <c r="Q27" s="632" t="s">
        <v>105</v>
      </c>
      <c r="R27" s="632"/>
      <c r="S27" s="638"/>
      <c r="V27" s="636"/>
    </row>
    <row r="28" ht="15.75" hidden="1" customHeight="1" spans="1:22">
      <c r="A28" s="621"/>
      <c r="B28" s="623"/>
      <c r="C28" s="624" t="s">
        <v>102</v>
      </c>
      <c r="D28" s="625" t="s">
        <v>38</v>
      </c>
      <c r="M28" s="632" t="s">
        <v>104</v>
      </c>
      <c r="N28" s="632"/>
      <c r="O28" s="634">
        <v>44972</v>
      </c>
      <c r="P28" s="635"/>
      <c r="Q28" s="632" t="s">
        <v>105</v>
      </c>
      <c r="R28" s="632"/>
      <c r="S28" s="638"/>
      <c r="V28" s="636"/>
    </row>
    <row r="29" ht="15.75" hidden="1" customHeight="1" spans="1:22">
      <c r="A29" s="621"/>
      <c r="B29" s="623"/>
      <c r="C29" s="624" t="s">
        <v>102</v>
      </c>
      <c r="D29" s="625" t="s">
        <v>41</v>
      </c>
      <c r="M29" s="632" t="s">
        <v>104</v>
      </c>
      <c r="N29" s="632"/>
      <c r="O29" s="634">
        <v>44972</v>
      </c>
      <c r="P29" s="635"/>
      <c r="Q29" s="632" t="s">
        <v>105</v>
      </c>
      <c r="R29" s="632"/>
      <c r="S29" s="638"/>
      <c r="V29" s="636"/>
    </row>
    <row r="30" spans="1:22">
      <c r="A30" s="621"/>
      <c r="B30" s="623"/>
      <c r="C30" s="624" t="s">
        <v>102</v>
      </c>
      <c r="D30" s="625" t="s">
        <v>43</v>
      </c>
      <c r="M30" s="632" t="s">
        <v>104</v>
      </c>
      <c r="N30" s="632"/>
      <c r="O30" s="634">
        <v>44972</v>
      </c>
      <c r="P30" s="635"/>
      <c r="Q30" s="632" t="s">
        <v>105</v>
      </c>
      <c r="R30" s="632"/>
      <c r="S30" s="638"/>
      <c r="V30" s="636"/>
    </row>
    <row r="31" ht="15.75" hidden="1" customHeight="1" spans="1:22">
      <c r="A31" s="621"/>
      <c r="B31" s="623"/>
      <c r="C31" s="624" t="s">
        <v>102</v>
      </c>
      <c r="D31" s="625" t="s">
        <v>45</v>
      </c>
      <c r="M31" s="632" t="s">
        <v>104</v>
      </c>
      <c r="N31" s="632"/>
      <c r="O31" s="634">
        <v>44972</v>
      </c>
      <c r="P31" s="635"/>
      <c r="Q31" s="632" t="s">
        <v>105</v>
      </c>
      <c r="R31" s="632"/>
      <c r="S31" s="638"/>
      <c r="V31" s="636"/>
    </row>
    <row r="32" ht="15.75" hidden="1" customHeight="1" spans="1:22">
      <c r="A32" s="621"/>
      <c r="B32" s="623"/>
      <c r="C32" s="624" t="s">
        <v>102</v>
      </c>
      <c r="D32" s="625" t="s">
        <v>47</v>
      </c>
      <c r="M32" s="632" t="s">
        <v>104</v>
      </c>
      <c r="N32" s="632"/>
      <c r="O32" s="634">
        <v>44972</v>
      </c>
      <c r="P32" s="635"/>
      <c r="Q32" s="632" t="s">
        <v>105</v>
      </c>
      <c r="R32" s="632"/>
      <c r="S32" s="638"/>
      <c r="V32" s="636"/>
    </row>
    <row r="33" ht="15.75" hidden="1" customHeight="1" spans="1:22">
      <c r="A33" s="621"/>
      <c r="B33" s="623"/>
      <c r="C33" s="624" t="s">
        <v>102</v>
      </c>
      <c r="D33" s="625" t="s">
        <v>49</v>
      </c>
      <c r="M33" s="632" t="s">
        <v>104</v>
      </c>
      <c r="N33" s="632"/>
      <c r="O33" s="634">
        <v>44972</v>
      </c>
      <c r="P33" s="635"/>
      <c r="Q33" s="632" t="s">
        <v>105</v>
      </c>
      <c r="R33" s="632"/>
      <c r="S33" s="638"/>
      <c r="V33" s="636"/>
    </row>
    <row r="34" ht="15.75" hidden="1" customHeight="1" spans="1:22">
      <c r="A34" s="621"/>
      <c r="B34" s="623"/>
      <c r="C34" s="624" t="s">
        <v>102</v>
      </c>
      <c r="D34" s="625" t="s">
        <v>111</v>
      </c>
      <c r="M34" s="632" t="s">
        <v>104</v>
      </c>
      <c r="N34" s="632"/>
      <c r="O34" s="634">
        <v>44972</v>
      </c>
      <c r="P34" s="635"/>
      <c r="Q34" s="632" t="s">
        <v>105</v>
      </c>
      <c r="R34" s="632"/>
      <c r="S34" s="638"/>
      <c r="V34" s="636"/>
    </row>
    <row r="35" ht="15.75" hidden="1" customHeight="1" spans="1:22">
      <c r="A35" s="621"/>
      <c r="B35" s="623"/>
      <c r="C35" s="624" t="s">
        <v>102</v>
      </c>
      <c r="D35" s="625" t="s">
        <v>53</v>
      </c>
      <c r="M35" s="632" t="s">
        <v>104</v>
      </c>
      <c r="N35" s="632"/>
      <c r="O35" s="634">
        <v>44972</v>
      </c>
      <c r="P35" s="635"/>
      <c r="Q35" s="632" t="s">
        <v>105</v>
      </c>
      <c r="R35" s="632"/>
      <c r="S35" s="638"/>
      <c r="V35" s="636"/>
    </row>
    <row r="36" spans="1:22">
      <c r="A36" s="621"/>
      <c r="B36" s="623"/>
      <c r="C36" s="624" t="s">
        <v>102</v>
      </c>
      <c r="D36" s="625" t="s">
        <v>112</v>
      </c>
      <c r="M36" s="632" t="s">
        <v>104</v>
      </c>
      <c r="N36" s="632"/>
      <c r="O36" s="634">
        <v>44972</v>
      </c>
      <c r="P36" s="635"/>
      <c r="Q36" s="632" t="s">
        <v>105</v>
      </c>
      <c r="R36" s="632"/>
      <c r="S36" s="638"/>
      <c r="V36" s="636"/>
    </row>
    <row r="37" ht="15.75" hidden="1" customHeight="1" spans="1:22">
      <c r="A37" s="621"/>
      <c r="B37" s="623"/>
      <c r="C37" s="624" t="s">
        <v>102</v>
      </c>
      <c r="D37" s="625" t="s">
        <v>113</v>
      </c>
      <c r="M37" s="632" t="s">
        <v>104</v>
      </c>
      <c r="N37" s="632"/>
      <c r="O37" s="634">
        <v>44972</v>
      </c>
      <c r="P37" s="635"/>
      <c r="Q37" s="632" t="s">
        <v>105</v>
      </c>
      <c r="R37" s="632"/>
      <c r="S37" s="638"/>
      <c r="V37" s="636"/>
    </row>
    <row r="38" ht="15.75" hidden="1" customHeight="1" spans="1:22">
      <c r="A38" s="621"/>
      <c r="B38" s="623"/>
      <c r="C38" s="624" t="s">
        <v>102</v>
      </c>
      <c r="D38" s="625" t="s">
        <v>17</v>
      </c>
      <c r="M38" s="632" t="s">
        <v>104</v>
      </c>
      <c r="N38" s="632"/>
      <c r="O38" s="634">
        <v>44972</v>
      </c>
      <c r="P38" s="635"/>
      <c r="Q38" s="632" t="s">
        <v>105</v>
      </c>
      <c r="R38" s="632"/>
      <c r="S38" s="638"/>
      <c r="V38" s="636"/>
    </row>
    <row r="39" ht="15.75" hidden="1" customHeight="1" spans="1:22">
      <c r="A39" s="621"/>
      <c r="B39" s="623"/>
      <c r="C39" s="624" t="s">
        <v>102</v>
      </c>
      <c r="D39" s="625" t="s">
        <v>19</v>
      </c>
      <c r="M39" s="632" t="s">
        <v>104</v>
      </c>
      <c r="N39" s="632"/>
      <c r="O39" s="634">
        <v>44972</v>
      </c>
      <c r="P39" s="635"/>
      <c r="Q39" s="632" t="s">
        <v>105</v>
      </c>
      <c r="R39" s="632"/>
      <c r="S39" s="638"/>
      <c r="V39" s="636"/>
    </row>
    <row r="40" ht="15.75" hidden="1" customHeight="1" spans="1:22">
      <c r="A40" s="621"/>
      <c r="B40" s="623"/>
      <c r="C40" s="624" t="s">
        <v>102</v>
      </c>
      <c r="D40" s="625" t="s">
        <v>56</v>
      </c>
      <c r="M40" s="632" t="s">
        <v>104</v>
      </c>
      <c r="N40" s="632"/>
      <c r="O40" s="634">
        <v>44972</v>
      </c>
      <c r="P40" s="635"/>
      <c r="Q40" s="632" t="s">
        <v>105</v>
      </c>
      <c r="R40" s="632"/>
      <c r="S40" s="638"/>
      <c r="V40" s="636"/>
    </row>
    <row r="41" ht="15.75" hidden="1" customHeight="1" spans="1:22">
      <c r="A41" s="621"/>
      <c r="B41" s="623"/>
      <c r="C41" s="624" t="s">
        <v>102</v>
      </c>
      <c r="D41" s="625" t="s">
        <v>57</v>
      </c>
      <c r="M41" s="632" t="s">
        <v>104</v>
      </c>
      <c r="N41" s="632"/>
      <c r="O41" s="634">
        <v>44972</v>
      </c>
      <c r="P41" s="635"/>
      <c r="Q41" s="632" t="s">
        <v>105</v>
      </c>
      <c r="R41" s="632"/>
      <c r="S41" s="638"/>
      <c r="V41" s="636"/>
    </row>
    <row r="42" ht="15.75" hidden="1" customHeight="1" spans="1:22">
      <c r="A42" s="621"/>
      <c r="B42" s="623"/>
      <c r="C42" s="624" t="s">
        <v>102</v>
      </c>
      <c r="D42" s="625" t="s">
        <v>58</v>
      </c>
      <c r="M42" s="632" t="s">
        <v>104</v>
      </c>
      <c r="N42" s="632"/>
      <c r="O42" s="634">
        <v>44972</v>
      </c>
      <c r="P42" s="635"/>
      <c r="Q42" s="632" t="s">
        <v>105</v>
      </c>
      <c r="R42" s="632"/>
      <c r="S42" s="638"/>
      <c r="V42" s="636"/>
    </row>
    <row r="43" ht="15.75" hidden="1" customHeight="1" spans="1:22">
      <c r="A43" s="621"/>
      <c r="B43" s="623"/>
      <c r="C43" s="624" t="s">
        <v>102</v>
      </c>
      <c r="D43" s="625" t="s">
        <v>59</v>
      </c>
      <c r="M43" s="632" t="s">
        <v>104</v>
      </c>
      <c r="N43" s="632"/>
      <c r="O43" s="634">
        <v>44972</v>
      </c>
      <c r="P43" s="635"/>
      <c r="Q43" s="632" t="s">
        <v>105</v>
      </c>
      <c r="R43" s="632"/>
      <c r="S43" s="638"/>
      <c r="V43" s="636"/>
    </row>
    <row r="44" ht="15.75" hidden="1" customHeight="1" spans="1:22">
      <c r="A44" s="621"/>
      <c r="B44" s="623"/>
      <c r="C44" s="624" t="s">
        <v>102</v>
      </c>
      <c r="D44" s="625" t="s">
        <v>61</v>
      </c>
      <c r="M44" s="632" t="s">
        <v>104</v>
      </c>
      <c r="N44" s="632"/>
      <c r="O44" s="634">
        <v>44972</v>
      </c>
      <c r="P44" s="635"/>
      <c r="Q44" s="632" t="s">
        <v>105</v>
      </c>
      <c r="R44" s="632"/>
      <c r="S44" s="638"/>
      <c r="V44" s="636"/>
    </row>
    <row r="45" ht="15.75" hidden="1" customHeight="1" spans="1:22">
      <c r="A45" s="621"/>
      <c r="B45" s="623"/>
      <c r="C45" s="624" t="s">
        <v>102</v>
      </c>
      <c r="D45" s="625" t="s">
        <v>62</v>
      </c>
      <c r="M45" s="632" t="s">
        <v>104</v>
      </c>
      <c r="N45" s="632"/>
      <c r="O45" s="634">
        <v>44972</v>
      </c>
      <c r="P45" s="635"/>
      <c r="Q45" s="632" t="s">
        <v>105</v>
      </c>
      <c r="R45" s="632"/>
      <c r="S45" s="638"/>
      <c r="V45" s="636"/>
    </row>
    <row r="46" ht="15.75" hidden="1" customHeight="1" spans="1:22">
      <c r="A46" s="621"/>
      <c r="B46" s="623"/>
      <c r="C46" s="624" t="s">
        <v>102</v>
      </c>
      <c r="D46" s="625" t="s">
        <v>63</v>
      </c>
      <c r="M46" s="632" t="s">
        <v>104</v>
      </c>
      <c r="N46" s="632"/>
      <c r="O46" s="634">
        <v>44972</v>
      </c>
      <c r="P46" s="635"/>
      <c r="Q46" s="632" t="s">
        <v>105</v>
      </c>
      <c r="R46" s="632"/>
      <c r="S46" s="638"/>
      <c r="V46" s="636"/>
    </row>
    <row r="47" ht="15.75" hidden="1" customHeight="1" spans="1:22">
      <c r="A47" s="621"/>
      <c r="B47" s="623"/>
      <c r="C47" s="624" t="s">
        <v>102</v>
      </c>
      <c r="D47" s="625" t="s">
        <v>64</v>
      </c>
      <c r="M47" s="632" t="s">
        <v>104</v>
      </c>
      <c r="N47" s="632"/>
      <c r="O47" s="634">
        <v>44972</v>
      </c>
      <c r="P47" s="635"/>
      <c r="Q47" s="632" t="s">
        <v>105</v>
      </c>
      <c r="R47" s="632"/>
      <c r="S47" s="638"/>
      <c r="V47" s="636"/>
    </row>
    <row r="48" s="613" customFormat="1" spans="1:233">
      <c r="A48" s="621"/>
      <c r="B48" s="623"/>
      <c r="C48" s="624" t="s">
        <v>102</v>
      </c>
      <c r="D48" s="626" t="s">
        <v>114</v>
      </c>
      <c r="E48" s="614"/>
      <c r="F48" s="614"/>
      <c r="G48" s="614"/>
      <c r="H48" s="614"/>
      <c r="I48" s="614"/>
      <c r="J48" s="614"/>
      <c r="K48" s="614"/>
      <c r="L48" s="614"/>
      <c r="M48" s="632" t="s">
        <v>104</v>
      </c>
      <c r="N48" s="632"/>
      <c r="O48" s="634">
        <v>44972</v>
      </c>
      <c r="P48" s="635"/>
      <c r="Q48" s="632" t="s">
        <v>105</v>
      </c>
      <c r="R48" s="632"/>
      <c r="S48" s="638"/>
      <c r="T48" s="614"/>
      <c r="U48" s="614"/>
      <c r="V48" s="636"/>
      <c r="W48" s="614"/>
      <c r="X48" s="614"/>
      <c r="Y48" s="614"/>
      <c r="Z48" s="614"/>
      <c r="AA48" s="614"/>
      <c r="AB48" s="614"/>
      <c r="AC48" s="614"/>
      <c r="AD48" s="614"/>
      <c r="AE48" s="614"/>
      <c r="AF48" s="614"/>
      <c r="AG48" s="614"/>
      <c r="AH48" s="614"/>
      <c r="AI48" s="614"/>
      <c r="AJ48" s="614"/>
      <c r="AK48" s="614"/>
      <c r="AL48" s="614"/>
      <c r="AM48" s="614"/>
      <c r="AN48" s="614"/>
      <c r="AO48" s="614"/>
      <c r="AP48" s="614"/>
      <c r="AQ48" s="614"/>
      <c r="AR48" s="614"/>
      <c r="AS48" s="614"/>
      <c r="AT48" s="614"/>
      <c r="AU48" s="614"/>
      <c r="AV48" s="614"/>
      <c r="AW48" s="614"/>
      <c r="AX48" s="614"/>
      <c r="AY48" s="614"/>
      <c r="AZ48" s="614"/>
      <c r="BA48" s="614"/>
      <c r="BB48" s="614"/>
      <c r="BC48" s="614"/>
      <c r="BD48" s="614"/>
      <c r="BE48" s="614"/>
      <c r="BF48" s="614"/>
      <c r="BG48" s="614"/>
      <c r="BH48" s="614"/>
      <c r="BI48" s="614"/>
      <c r="BJ48" s="614"/>
      <c r="BK48" s="614"/>
      <c r="BL48" s="614"/>
      <c r="BM48" s="614"/>
      <c r="BN48" s="614"/>
      <c r="BO48" s="614"/>
      <c r="BP48" s="614"/>
      <c r="BQ48" s="614"/>
      <c r="BR48" s="614"/>
      <c r="BS48" s="614"/>
      <c r="BT48" s="614"/>
      <c r="BU48" s="614"/>
      <c r="BV48" s="614"/>
      <c r="BW48" s="614"/>
      <c r="BX48" s="614"/>
      <c r="BY48" s="614"/>
      <c r="BZ48" s="614"/>
      <c r="CA48" s="614"/>
      <c r="CB48" s="614"/>
      <c r="CC48" s="614"/>
      <c r="CD48" s="614"/>
      <c r="CE48" s="614"/>
      <c r="CF48" s="614"/>
      <c r="CG48" s="614"/>
      <c r="CH48" s="614"/>
      <c r="CI48" s="614"/>
      <c r="CJ48" s="614"/>
      <c r="CK48" s="614"/>
      <c r="CL48" s="614"/>
      <c r="CM48" s="614"/>
      <c r="CN48" s="614"/>
      <c r="CO48" s="614"/>
      <c r="CP48" s="614"/>
      <c r="CQ48" s="614"/>
      <c r="CR48" s="614"/>
      <c r="CS48" s="614"/>
      <c r="CT48" s="614"/>
      <c r="CU48" s="614"/>
      <c r="CV48" s="614"/>
      <c r="CW48" s="614"/>
      <c r="CX48" s="614"/>
      <c r="CY48" s="614"/>
      <c r="CZ48" s="614"/>
      <c r="DA48" s="614"/>
      <c r="DB48" s="614"/>
      <c r="DC48" s="614"/>
      <c r="DD48" s="614"/>
      <c r="DE48" s="614"/>
      <c r="DF48" s="614"/>
      <c r="DG48" s="614"/>
      <c r="DH48" s="614"/>
      <c r="DI48" s="614"/>
      <c r="DJ48" s="614"/>
      <c r="DK48" s="614"/>
      <c r="DL48" s="614"/>
      <c r="DM48" s="614"/>
      <c r="DN48" s="614"/>
      <c r="DO48" s="614"/>
      <c r="DP48" s="614"/>
      <c r="DQ48" s="614"/>
      <c r="DR48" s="614"/>
      <c r="DS48" s="614"/>
      <c r="DT48" s="614"/>
      <c r="DU48" s="614"/>
      <c r="DV48" s="614"/>
      <c r="DW48" s="614"/>
      <c r="DX48" s="614"/>
      <c r="DY48" s="614"/>
      <c r="DZ48" s="614"/>
      <c r="EA48" s="614"/>
      <c r="EB48" s="614"/>
      <c r="EC48" s="614"/>
      <c r="ED48" s="614"/>
      <c r="EE48" s="614"/>
      <c r="EF48" s="614"/>
      <c r="EG48" s="614"/>
      <c r="EH48" s="614"/>
      <c r="EI48" s="614"/>
      <c r="EJ48" s="614"/>
      <c r="EK48" s="614"/>
      <c r="EL48" s="614"/>
      <c r="EM48" s="614"/>
      <c r="EN48" s="614"/>
      <c r="EO48" s="614"/>
      <c r="EP48" s="614"/>
      <c r="EQ48" s="614"/>
      <c r="ER48" s="614"/>
      <c r="ES48" s="614"/>
      <c r="ET48" s="614"/>
      <c r="EU48" s="614"/>
      <c r="EV48" s="614"/>
      <c r="EW48" s="614"/>
      <c r="EX48" s="614"/>
      <c r="EY48" s="614"/>
      <c r="EZ48" s="614"/>
      <c r="FA48" s="614"/>
      <c r="FB48" s="614"/>
      <c r="FC48" s="614"/>
      <c r="FD48" s="614"/>
      <c r="FE48" s="614"/>
      <c r="FF48" s="614"/>
      <c r="FG48" s="614"/>
      <c r="FH48" s="614"/>
      <c r="FI48" s="614"/>
      <c r="FJ48" s="614"/>
      <c r="FK48" s="614"/>
      <c r="FL48" s="614"/>
      <c r="FM48" s="614"/>
      <c r="FN48" s="614"/>
      <c r="FO48" s="614"/>
      <c r="FP48" s="614"/>
      <c r="FQ48" s="614"/>
      <c r="FR48" s="614"/>
      <c r="FS48" s="614"/>
      <c r="FT48" s="614"/>
      <c r="FU48" s="614"/>
      <c r="FV48" s="614"/>
      <c r="FW48" s="614"/>
      <c r="FX48" s="614"/>
      <c r="FY48" s="614"/>
      <c r="FZ48" s="614"/>
      <c r="GA48" s="614"/>
      <c r="GB48" s="614"/>
      <c r="GC48" s="614"/>
      <c r="GD48" s="614"/>
      <c r="GE48" s="614"/>
      <c r="GF48" s="614"/>
      <c r="GG48" s="614"/>
      <c r="GH48" s="614"/>
      <c r="GI48" s="614"/>
      <c r="GJ48" s="614"/>
      <c r="GK48" s="614"/>
      <c r="GL48" s="614"/>
      <c r="GM48" s="614"/>
      <c r="GN48" s="614"/>
      <c r="GO48" s="614"/>
      <c r="GP48" s="614"/>
      <c r="GQ48" s="614"/>
      <c r="GR48" s="614"/>
      <c r="GS48" s="614"/>
      <c r="GT48" s="614"/>
      <c r="GU48" s="614"/>
      <c r="GV48" s="614"/>
      <c r="GW48" s="614"/>
      <c r="GX48" s="614"/>
      <c r="GY48" s="614"/>
      <c r="GZ48" s="614"/>
      <c r="HA48" s="614"/>
      <c r="HB48" s="614"/>
      <c r="HC48" s="614"/>
      <c r="HD48" s="614"/>
      <c r="HE48" s="614"/>
      <c r="HF48" s="614"/>
      <c r="HG48" s="614"/>
      <c r="HH48" s="614"/>
      <c r="HI48" s="614"/>
      <c r="HJ48" s="614"/>
      <c r="HK48" s="614"/>
      <c r="HL48" s="614"/>
      <c r="HM48" s="614"/>
      <c r="HN48" s="614"/>
      <c r="HO48" s="614"/>
      <c r="HP48" s="614"/>
      <c r="HQ48" s="614"/>
      <c r="HR48" s="614"/>
      <c r="HS48" s="614"/>
      <c r="HT48" s="614"/>
      <c r="HU48" s="614"/>
      <c r="HV48" s="614"/>
      <c r="HW48" s="614"/>
      <c r="HX48" s="614"/>
      <c r="HY48" s="614"/>
    </row>
    <row r="49" s="613" customFormat="1" spans="1:233">
      <c r="A49" s="621"/>
      <c r="B49" s="623"/>
      <c r="C49" s="624" t="s">
        <v>102</v>
      </c>
      <c r="D49" s="626" t="s">
        <v>66</v>
      </c>
      <c r="E49" s="614"/>
      <c r="F49" s="614"/>
      <c r="G49" s="614"/>
      <c r="H49" s="614"/>
      <c r="I49" s="614"/>
      <c r="J49" s="614"/>
      <c r="K49" s="614"/>
      <c r="L49" s="614"/>
      <c r="M49" s="632" t="s">
        <v>104</v>
      </c>
      <c r="N49" s="632"/>
      <c r="O49" s="634">
        <v>44972</v>
      </c>
      <c r="P49" s="635"/>
      <c r="Q49" s="632" t="s">
        <v>105</v>
      </c>
      <c r="R49" s="632"/>
      <c r="S49" s="638"/>
      <c r="T49" s="614"/>
      <c r="U49" s="614"/>
      <c r="V49" s="636"/>
      <c r="W49" s="614"/>
      <c r="X49" s="614"/>
      <c r="Y49" s="614"/>
      <c r="Z49" s="614"/>
      <c r="AA49" s="614"/>
      <c r="AB49" s="614"/>
      <c r="AC49" s="614"/>
      <c r="AD49" s="614"/>
      <c r="AE49" s="614"/>
      <c r="AF49" s="614"/>
      <c r="AG49" s="614"/>
      <c r="AH49" s="614"/>
      <c r="AI49" s="614"/>
      <c r="AJ49" s="614"/>
      <c r="AK49" s="614"/>
      <c r="AL49" s="614"/>
      <c r="AM49" s="614"/>
      <c r="AN49" s="614"/>
      <c r="AO49" s="614"/>
      <c r="AP49" s="614"/>
      <c r="AQ49" s="614"/>
      <c r="AR49" s="614"/>
      <c r="AS49" s="614"/>
      <c r="AT49" s="614"/>
      <c r="AU49" s="614"/>
      <c r="AV49" s="614"/>
      <c r="AW49" s="614"/>
      <c r="AX49" s="614"/>
      <c r="AY49" s="614"/>
      <c r="AZ49" s="614"/>
      <c r="BA49" s="614"/>
      <c r="BB49" s="614"/>
      <c r="BC49" s="614"/>
      <c r="BD49" s="614"/>
      <c r="BE49" s="614"/>
      <c r="BF49" s="614"/>
      <c r="BG49" s="614"/>
      <c r="BH49" s="614"/>
      <c r="BI49" s="614"/>
      <c r="BJ49" s="614"/>
      <c r="BK49" s="614"/>
      <c r="BL49" s="614"/>
      <c r="BM49" s="614"/>
      <c r="BN49" s="614"/>
      <c r="BO49" s="614"/>
      <c r="BP49" s="614"/>
      <c r="BQ49" s="614"/>
      <c r="BR49" s="614"/>
      <c r="BS49" s="614"/>
      <c r="BT49" s="614"/>
      <c r="BU49" s="614"/>
      <c r="BV49" s="614"/>
      <c r="BW49" s="614"/>
      <c r="BX49" s="614"/>
      <c r="BY49" s="614"/>
      <c r="BZ49" s="614"/>
      <c r="CA49" s="614"/>
      <c r="CB49" s="614"/>
      <c r="CC49" s="614"/>
      <c r="CD49" s="614"/>
      <c r="CE49" s="614"/>
      <c r="CF49" s="614"/>
      <c r="CG49" s="614"/>
      <c r="CH49" s="614"/>
      <c r="CI49" s="614"/>
      <c r="CJ49" s="614"/>
      <c r="CK49" s="614"/>
      <c r="CL49" s="614"/>
      <c r="CM49" s="614"/>
      <c r="CN49" s="614"/>
      <c r="CO49" s="614"/>
      <c r="CP49" s="614"/>
      <c r="CQ49" s="614"/>
      <c r="CR49" s="614"/>
      <c r="CS49" s="614"/>
      <c r="CT49" s="614"/>
      <c r="CU49" s="614"/>
      <c r="CV49" s="614"/>
      <c r="CW49" s="614"/>
      <c r="CX49" s="614"/>
      <c r="CY49" s="614"/>
      <c r="CZ49" s="614"/>
      <c r="DA49" s="614"/>
      <c r="DB49" s="614"/>
      <c r="DC49" s="614"/>
      <c r="DD49" s="614"/>
      <c r="DE49" s="614"/>
      <c r="DF49" s="614"/>
      <c r="DG49" s="614"/>
      <c r="DH49" s="614"/>
      <c r="DI49" s="614"/>
      <c r="DJ49" s="614"/>
      <c r="DK49" s="614"/>
      <c r="DL49" s="614"/>
      <c r="DM49" s="614"/>
      <c r="DN49" s="614"/>
      <c r="DO49" s="614"/>
      <c r="DP49" s="614"/>
      <c r="DQ49" s="614"/>
      <c r="DR49" s="614"/>
      <c r="DS49" s="614"/>
      <c r="DT49" s="614"/>
      <c r="DU49" s="614"/>
      <c r="DV49" s="614"/>
      <c r="DW49" s="614"/>
      <c r="DX49" s="614"/>
      <c r="DY49" s="614"/>
      <c r="DZ49" s="614"/>
      <c r="EA49" s="614"/>
      <c r="EB49" s="614"/>
      <c r="EC49" s="614"/>
      <c r="ED49" s="614"/>
      <c r="EE49" s="614"/>
      <c r="EF49" s="614"/>
      <c r="EG49" s="614"/>
      <c r="EH49" s="614"/>
      <c r="EI49" s="614"/>
      <c r="EJ49" s="614"/>
      <c r="EK49" s="614"/>
      <c r="EL49" s="614"/>
      <c r="EM49" s="614"/>
      <c r="EN49" s="614"/>
      <c r="EO49" s="614"/>
      <c r="EP49" s="614"/>
      <c r="EQ49" s="614"/>
      <c r="ER49" s="614"/>
      <c r="ES49" s="614"/>
      <c r="ET49" s="614"/>
      <c r="EU49" s="614"/>
      <c r="EV49" s="614"/>
      <c r="EW49" s="614"/>
      <c r="EX49" s="614"/>
      <c r="EY49" s="614"/>
      <c r="EZ49" s="614"/>
      <c r="FA49" s="614"/>
      <c r="FB49" s="614"/>
      <c r="FC49" s="614"/>
      <c r="FD49" s="614"/>
      <c r="FE49" s="614"/>
      <c r="FF49" s="614"/>
      <c r="FG49" s="614"/>
      <c r="FH49" s="614"/>
      <c r="FI49" s="614"/>
      <c r="FJ49" s="614"/>
      <c r="FK49" s="614"/>
      <c r="FL49" s="614"/>
      <c r="FM49" s="614"/>
      <c r="FN49" s="614"/>
      <c r="FO49" s="614"/>
      <c r="FP49" s="614"/>
      <c r="FQ49" s="614"/>
      <c r="FR49" s="614"/>
      <c r="FS49" s="614"/>
      <c r="FT49" s="614"/>
      <c r="FU49" s="614"/>
      <c r="FV49" s="614"/>
      <c r="FW49" s="614"/>
      <c r="FX49" s="614"/>
      <c r="FY49" s="614"/>
      <c r="FZ49" s="614"/>
      <c r="GA49" s="614"/>
      <c r="GB49" s="614"/>
      <c r="GC49" s="614"/>
      <c r="GD49" s="614"/>
      <c r="GE49" s="614"/>
      <c r="GF49" s="614"/>
      <c r="GG49" s="614"/>
      <c r="GH49" s="614"/>
      <c r="GI49" s="614"/>
      <c r="GJ49" s="614"/>
      <c r="GK49" s="614"/>
      <c r="GL49" s="614"/>
      <c r="GM49" s="614"/>
      <c r="GN49" s="614"/>
      <c r="GO49" s="614"/>
      <c r="GP49" s="614"/>
      <c r="GQ49" s="614"/>
      <c r="GR49" s="614"/>
      <c r="GS49" s="614"/>
      <c r="GT49" s="614"/>
      <c r="GU49" s="614"/>
      <c r="GV49" s="614"/>
      <c r="GW49" s="614"/>
      <c r="GX49" s="614"/>
      <c r="GY49" s="614"/>
      <c r="GZ49" s="614"/>
      <c r="HA49" s="614"/>
      <c r="HB49" s="614"/>
      <c r="HC49" s="614"/>
      <c r="HD49" s="614"/>
      <c r="HE49" s="614"/>
      <c r="HF49" s="614"/>
      <c r="HG49" s="614"/>
      <c r="HH49" s="614"/>
      <c r="HI49" s="614"/>
      <c r="HJ49" s="614"/>
      <c r="HK49" s="614"/>
      <c r="HL49" s="614"/>
      <c r="HM49" s="614"/>
      <c r="HN49" s="614"/>
      <c r="HO49" s="614"/>
      <c r="HP49" s="614"/>
      <c r="HQ49" s="614"/>
      <c r="HR49" s="614"/>
      <c r="HS49" s="614"/>
      <c r="HT49" s="614"/>
      <c r="HU49" s="614"/>
      <c r="HV49" s="614"/>
      <c r="HW49" s="614"/>
      <c r="HX49" s="614"/>
      <c r="HY49" s="614"/>
    </row>
    <row r="50" s="613" customFormat="1" spans="1:233">
      <c r="A50" s="621"/>
      <c r="B50" s="623"/>
      <c r="C50" s="624" t="s">
        <v>102</v>
      </c>
      <c r="D50" s="626" t="s">
        <v>67</v>
      </c>
      <c r="E50" s="614"/>
      <c r="F50" s="614"/>
      <c r="G50" s="614"/>
      <c r="H50" s="614"/>
      <c r="I50" s="614"/>
      <c r="J50" s="614"/>
      <c r="K50" s="614"/>
      <c r="L50" s="614"/>
      <c r="M50" s="632" t="s">
        <v>104</v>
      </c>
      <c r="N50" s="632"/>
      <c r="O50" s="634">
        <v>44972</v>
      </c>
      <c r="P50" s="635"/>
      <c r="Q50" s="632" t="s">
        <v>105</v>
      </c>
      <c r="R50" s="632"/>
      <c r="S50" s="638"/>
      <c r="T50" s="614"/>
      <c r="U50" s="614"/>
      <c r="V50" s="636"/>
      <c r="W50" s="614"/>
      <c r="X50" s="614"/>
      <c r="Y50" s="614"/>
      <c r="Z50" s="614"/>
      <c r="AA50" s="614"/>
      <c r="AB50" s="614"/>
      <c r="AC50" s="614"/>
      <c r="AD50" s="614"/>
      <c r="AE50" s="614"/>
      <c r="AF50" s="614"/>
      <c r="AG50" s="614"/>
      <c r="AH50" s="614"/>
      <c r="AI50" s="614"/>
      <c r="AJ50" s="614"/>
      <c r="AK50" s="614"/>
      <c r="AL50" s="614"/>
      <c r="AM50" s="614"/>
      <c r="AN50" s="614"/>
      <c r="AO50" s="614"/>
      <c r="AP50" s="614"/>
      <c r="AQ50" s="614"/>
      <c r="AR50" s="614"/>
      <c r="AS50" s="614"/>
      <c r="AT50" s="614"/>
      <c r="AU50" s="614"/>
      <c r="AV50" s="614"/>
      <c r="AW50" s="614"/>
      <c r="AX50" s="614"/>
      <c r="AY50" s="614"/>
      <c r="AZ50" s="614"/>
      <c r="BA50" s="614"/>
      <c r="BB50" s="614"/>
      <c r="BC50" s="614"/>
      <c r="BD50" s="614"/>
      <c r="BE50" s="614"/>
      <c r="BF50" s="614"/>
      <c r="BG50" s="614"/>
      <c r="BH50" s="614"/>
      <c r="BI50" s="614"/>
      <c r="BJ50" s="614"/>
      <c r="BK50" s="614"/>
      <c r="BL50" s="614"/>
      <c r="BM50" s="614"/>
      <c r="BN50" s="614"/>
      <c r="BO50" s="614"/>
      <c r="BP50" s="614"/>
      <c r="BQ50" s="614"/>
      <c r="BR50" s="614"/>
      <c r="BS50" s="614"/>
      <c r="BT50" s="614"/>
      <c r="BU50" s="614"/>
      <c r="BV50" s="614"/>
      <c r="BW50" s="614"/>
      <c r="BX50" s="614"/>
      <c r="BY50" s="614"/>
      <c r="BZ50" s="614"/>
      <c r="CA50" s="614"/>
      <c r="CB50" s="614"/>
      <c r="CC50" s="614"/>
      <c r="CD50" s="614"/>
      <c r="CE50" s="614"/>
      <c r="CF50" s="614"/>
      <c r="CG50" s="614"/>
      <c r="CH50" s="614"/>
      <c r="CI50" s="614"/>
      <c r="CJ50" s="614"/>
      <c r="CK50" s="614"/>
      <c r="CL50" s="614"/>
      <c r="CM50" s="614"/>
      <c r="CN50" s="614"/>
      <c r="CO50" s="614"/>
      <c r="CP50" s="614"/>
      <c r="CQ50" s="614"/>
      <c r="CR50" s="614"/>
      <c r="CS50" s="614"/>
      <c r="CT50" s="614"/>
      <c r="CU50" s="614"/>
      <c r="CV50" s="614"/>
      <c r="CW50" s="614"/>
      <c r="CX50" s="614"/>
      <c r="CY50" s="614"/>
      <c r="CZ50" s="614"/>
      <c r="DA50" s="614"/>
      <c r="DB50" s="614"/>
      <c r="DC50" s="614"/>
      <c r="DD50" s="614"/>
      <c r="DE50" s="614"/>
      <c r="DF50" s="614"/>
      <c r="DG50" s="614"/>
      <c r="DH50" s="614"/>
      <c r="DI50" s="614"/>
      <c r="DJ50" s="614"/>
      <c r="DK50" s="614"/>
      <c r="DL50" s="614"/>
      <c r="DM50" s="614"/>
      <c r="DN50" s="614"/>
      <c r="DO50" s="614"/>
      <c r="DP50" s="614"/>
      <c r="DQ50" s="614"/>
      <c r="DR50" s="614"/>
      <c r="DS50" s="614"/>
      <c r="DT50" s="614"/>
      <c r="DU50" s="614"/>
      <c r="DV50" s="614"/>
      <c r="DW50" s="614"/>
      <c r="DX50" s="614"/>
      <c r="DY50" s="614"/>
      <c r="DZ50" s="614"/>
      <c r="EA50" s="614"/>
      <c r="EB50" s="614"/>
      <c r="EC50" s="614"/>
      <c r="ED50" s="614"/>
      <c r="EE50" s="614"/>
      <c r="EF50" s="614"/>
      <c r="EG50" s="614"/>
      <c r="EH50" s="614"/>
      <c r="EI50" s="614"/>
      <c r="EJ50" s="614"/>
      <c r="EK50" s="614"/>
      <c r="EL50" s="614"/>
      <c r="EM50" s="614"/>
      <c r="EN50" s="614"/>
      <c r="EO50" s="614"/>
      <c r="EP50" s="614"/>
      <c r="EQ50" s="614"/>
      <c r="ER50" s="614"/>
      <c r="ES50" s="614"/>
      <c r="ET50" s="614"/>
      <c r="EU50" s="614"/>
      <c r="EV50" s="614"/>
      <c r="EW50" s="614"/>
      <c r="EX50" s="614"/>
      <c r="EY50" s="614"/>
      <c r="EZ50" s="614"/>
      <c r="FA50" s="614"/>
      <c r="FB50" s="614"/>
      <c r="FC50" s="614"/>
      <c r="FD50" s="614"/>
      <c r="FE50" s="614"/>
      <c r="FF50" s="614"/>
      <c r="FG50" s="614"/>
      <c r="FH50" s="614"/>
      <c r="FI50" s="614"/>
      <c r="FJ50" s="614"/>
      <c r="FK50" s="614"/>
      <c r="FL50" s="614"/>
      <c r="FM50" s="614"/>
      <c r="FN50" s="614"/>
      <c r="FO50" s="614"/>
      <c r="FP50" s="614"/>
      <c r="FQ50" s="614"/>
      <c r="FR50" s="614"/>
      <c r="FS50" s="614"/>
      <c r="FT50" s="614"/>
      <c r="FU50" s="614"/>
      <c r="FV50" s="614"/>
      <c r="FW50" s="614"/>
      <c r="FX50" s="614"/>
      <c r="FY50" s="614"/>
      <c r="FZ50" s="614"/>
      <c r="GA50" s="614"/>
      <c r="GB50" s="614"/>
      <c r="GC50" s="614"/>
      <c r="GD50" s="614"/>
      <c r="GE50" s="614"/>
      <c r="GF50" s="614"/>
      <c r="GG50" s="614"/>
      <c r="GH50" s="614"/>
      <c r="GI50" s="614"/>
      <c r="GJ50" s="614"/>
      <c r="GK50" s="614"/>
      <c r="GL50" s="614"/>
      <c r="GM50" s="614"/>
      <c r="GN50" s="614"/>
      <c r="GO50" s="614"/>
      <c r="GP50" s="614"/>
      <c r="GQ50" s="614"/>
      <c r="GR50" s="614"/>
      <c r="GS50" s="614"/>
      <c r="GT50" s="614"/>
      <c r="GU50" s="614"/>
      <c r="GV50" s="614"/>
      <c r="GW50" s="614"/>
      <c r="GX50" s="614"/>
      <c r="GY50" s="614"/>
      <c r="GZ50" s="614"/>
      <c r="HA50" s="614"/>
      <c r="HB50" s="614"/>
      <c r="HC50" s="614"/>
      <c r="HD50" s="614"/>
      <c r="HE50" s="614"/>
      <c r="HF50" s="614"/>
      <c r="HG50" s="614"/>
      <c r="HH50" s="614"/>
      <c r="HI50" s="614"/>
      <c r="HJ50" s="614"/>
      <c r="HK50" s="614"/>
      <c r="HL50" s="614"/>
      <c r="HM50" s="614"/>
      <c r="HN50" s="614"/>
      <c r="HO50" s="614"/>
      <c r="HP50" s="614"/>
      <c r="HQ50" s="614"/>
      <c r="HR50" s="614"/>
      <c r="HS50" s="614"/>
      <c r="HT50" s="614"/>
      <c r="HU50" s="614"/>
      <c r="HV50" s="614"/>
      <c r="HW50" s="614"/>
      <c r="HX50" s="614"/>
      <c r="HY50" s="614"/>
    </row>
    <row r="51" s="613" customFormat="1" spans="1:233">
      <c r="A51" s="621"/>
      <c r="B51" s="623"/>
      <c r="C51" s="624" t="s">
        <v>102</v>
      </c>
      <c r="D51" s="626" t="s">
        <v>68</v>
      </c>
      <c r="E51" s="614"/>
      <c r="F51" s="614"/>
      <c r="G51" s="614"/>
      <c r="H51" s="614"/>
      <c r="I51" s="614"/>
      <c r="J51" s="614"/>
      <c r="K51" s="614"/>
      <c r="L51" s="614"/>
      <c r="M51" s="632" t="s">
        <v>104</v>
      </c>
      <c r="N51" s="632"/>
      <c r="O51" s="634">
        <v>44972</v>
      </c>
      <c r="P51" s="635"/>
      <c r="Q51" s="632" t="s">
        <v>105</v>
      </c>
      <c r="R51" s="632"/>
      <c r="S51" s="638"/>
      <c r="T51" s="614"/>
      <c r="U51" s="614"/>
      <c r="V51" s="636"/>
      <c r="W51" s="614"/>
      <c r="X51" s="614"/>
      <c r="Y51" s="614"/>
      <c r="Z51" s="614"/>
      <c r="AA51" s="614"/>
      <c r="AB51" s="614"/>
      <c r="AC51" s="614"/>
      <c r="AD51" s="614"/>
      <c r="AE51" s="614"/>
      <c r="AF51" s="614"/>
      <c r="AG51" s="614"/>
      <c r="AH51" s="614"/>
      <c r="AI51" s="614"/>
      <c r="AJ51" s="614"/>
      <c r="AK51" s="614"/>
      <c r="AL51" s="614"/>
      <c r="AM51" s="614"/>
      <c r="AN51" s="614"/>
      <c r="AO51" s="614"/>
      <c r="AP51" s="614"/>
      <c r="AQ51" s="614"/>
      <c r="AR51" s="614"/>
      <c r="AS51" s="614"/>
      <c r="AT51" s="614"/>
      <c r="AU51" s="614"/>
      <c r="AV51" s="614"/>
      <c r="AW51" s="614"/>
      <c r="AX51" s="614"/>
      <c r="AY51" s="614"/>
      <c r="AZ51" s="614"/>
      <c r="BA51" s="614"/>
      <c r="BB51" s="614"/>
      <c r="BC51" s="614"/>
      <c r="BD51" s="614"/>
      <c r="BE51" s="614"/>
      <c r="BF51" s="614"/>
      <c r="BG51" s="614"/>
      <c r="BH51" s="614"/>
      <c r="BI51" s="614"/>
      <c r="BJ51" s="614"/>
      <c r="BK51" s="614"/>
      <c r="BL51" s="614"/>
      <c r="BM51" s="614"/>
      <c r="BN51" s="614"/>
      <c r="BO51" s="614"/>
      <c r="BP51" s="614"/>
      <c r="BQ51" s="614"/>
      <c r="BR51" s="614"/>
      <c r="BS51" s="614"/>
      <c r="BT51" s="614"/>
      <c r="BU51" s="614"/>
      <c r="BV51" s="614"/>
      <c r="BW51" s="614"/>
      <c r="BX51" s="614"/>
      <c r="BY51" s="614"/>
      <c r="BZ51" s="614"/>
      <c r="CA51" s="614"/>
      <c r="CB51" s="614"/>
      <c r="CC51" s="614"/>
      <c r="CD51" s="614"/>
      <c r="CE51" s="614"/>
      <c r="CF51" s="614"/>
      <c r="CG51" s="614"/>
      <c r="CH51" s="614"/>
      <c r="CI51" s="614"/>
      <c r="CJ51" s="614"/>
      <c r="CK51" s="614"/>
      <c r="CL51" s="614"/>
      <c r="CM51" s="614"/>
      <c r="CN51" s="614"/>
      <c r="CO51" s="614"/>
      <c r="CP51" s="614"/>
      <c r="CQ51" s="614"/>
      <c r="CR51" s="614"/>
      <c r="CS51" s="614"/>
      <c r="CT51" s="614"/>
      <c r="CU51" s="614"/>
      <c r="CV51" s="614"/>
      <c r="CW51" s="614"/>
      <c r="CX51" s="614"/>
      <c r="CY51" s="614"/>
      <c r="CZ51" s="614"/>
      <c r="DA51" s="614"/>
      <c r="DB51" s="614"/>
      <c r="DC51" s="614"/>
      <c r="DD51" s="614"/>
      <c r="DE51" s="614"/>
      <c r="DF51" s="614"/>
      <c r="DG51" s="614"/>
      <c r="DH51" s="614"/>
      <c r="DI51" s="614"/>
      <c r="DJ51" s="614"/>
      <c r="DK51" s="614"/>
      <c r="DL51" s="614"/>
      <c r="DM51" s="614"/>
      <c r="DN51" s="614"/>
      <c r="DO51" s="614"/>
      <c r="DP51" s="614"/>
      <c r="DQ51" s="614"/>
      <c r="DR51" s="614"/>
      <c r="DS51" s="614"/>
      <c r="DT51" s="614"/>
      <c r="DU51" s="614"/>
      <c r="DV51" s="614"/>
      <c r="DW51" s="614"/>
      <c r="DX51" s="614"/>
      <c r="DY51" s="614"/>
      <c r="DZ51" s="614"/>
      <c r="EA51" s="614"/>
      <c r="EB51" s="614"/>
      <c r="EC51" s="614"/>
      <c r="ED51" s="614"/>
      <c r="EE51" s="614"/>
      <c r="EF51" s="614"/>
      <c r="EG51" s="614"/>
      <c r="EH51" s="614"/>
      <c r="EI51" s="614"/>
      <c r="EJ51" s="614"/>
      <c r="EK51" s="614"/>
      <c r="EL51" s="614"/>
      <c r="EM51" s="614"/>
      <c r="EN51" s="614"/>
      <c r="EO51" s="614"/>
      <c r="EP51" s="614"/>
      <c r="EQ51" s="614"/>
      <c r="ER51" s="614"/>
      <c r="ES51" s="614"/>
      <c r="ET51" s="614"/>
      <c r="EU51" s="614"/>
      <c r="EV51" s="614"/>
      <c r="EW51" s="614"/>
      <c r="EX51" s="614"/>
      <c r="EY51" s="614"/>
      <c r="EZ51" s="614"/>
      <c r="FA51" s="614"/>
      <c r="FB51" s="614"/>
      <c r="FC51" s="614"/>
      <c r="FD51" s="614"/>
      <c r="FE51" s="614"/>
      <c r="FF51" s="614"/>
      <c r="FG51" s="614"/>
      <c r="FH51" s="614"/>
      <c r="FI51" s="614"/>
      <c r="FJ51" s="614"/>
      <c r="FK51" s="614"/>
      <c r="FL51" s="614"/>
      <c r="FM51" s="614"/>
      <c r="FN51" s="614"/>
      <c r="FO51" s="614"/>
      <c r="FP51" s="614"/>
      <c r="FQ51" s="614"/>
      <c r="FR51" s="614"/>
      <c r="FS51" s="614"/>
      <c r="FT51" s="614"/>
      <c r="FU51" s="614"/>
      <c r="FV51" s="614"/>
      <c r="FW51" s="614"/>
      <c r="FX51" s="614"/>
      <c r="FY51" s="614"/>
      <c r="FZ51" s="614"/>
      <c r="GA51" s="614"/>
      <c r="GB51" s="614"/>
      <c r="GC51" s="614"/>
      <c r="GD51" s="614"/>
      <c r="GE51" s="614"/>
      <c r="GF51" s="614"/>
      <c r="GG51" s="614"/>
      <c r="GH51" s="614"/>
      <c r="GI51" s="614"/>
      <c r="GJ51" s="614"/>
      <c r="GK51" s="614"/>
      <c r="GL51" s="614"/>
      <c r="GM51" s="614"/>
      <c r="GN51" s="614"/>
      <c r="GO51" s="614"/>
      <c r="GP51" s="614"/>
      <c r="GQ51" s="614"/>
      <c r="GR51" s="614"/>
      <c r="GS51" s="614"/>
      <c r="GT51" s="614"/>
      <c r="GU51" s="614"/>
      <c r="GV51" s="614"/>
      <c r="GW51" s="614"/>
      <c r="GX51" s="614"/>
      <c r="GY51" s="614"/>
      <c r="GZ51" s="614"/>
      <c r="HA51" s="614"/>
      <c r="HB51" s="614"/>
      <c r="HC51" s="614"/>
      <c r="HD51" s="614"/>
      <c r="HE51" s="614"/>
      <c r="HF51" s="614"/>
      <c r="HG51" s="614"/>
      <c r="HH51" s="614"/>
      <c r="HI51" s="614"/>
      <c r="HJ51" s="614"/>
      <c r="HK51" s="614"/>
      <c r="HL51" s="614"/>
      <c r="HM51" s="614"/>
      <c r="HN51" s="614"/>
      <c r="HO51" s="614"/>
      <c r="HP51" s="614"/>
      <c r="HQ51" s="614"/>
      <c r="HR51" s="614"/>
      <c r="HS51" s="614"/>
      <c r="HT51" s="614"/>
      <c r="HU51" s="614"/>
      <c r="HV51" s="614"/>
      <c r="HW51" s="614"/>
      <c r="HX51" s="614"/>
      <c r="HY51" s="614"/>
    </row>
    <row r="52" spans="1:22">
      <c r="A52" s="621"/>
      <c r="B52" s="623"/>
      <c r="C52" s="624" t="s">
        <v>102</v>
      </c>
      <c r="D52" s="625" t="s">
        <v>69</v>
      </c>
      <c r="M52" s="632" t="s">
        <v>104</v>
      </c>
      <c r="N52" s="632"/>
      <c r="O52" s="634">
        <v>44972</v>
      </c>
      <c r="P52" s="635"/>
      <c r="Q52" s="632" t="s">
        <v>105</v>
      </c>
      <c r="R52" s="632"/>
      <c r="S52" s="638"/>
      <c r="V52" s="636"/>
    </row>
    <row r="53" spans="1:22">
      <c r="A53" s="621"/>
      <c r="B53" s="623"/>
      <c r="C53" s="624" t="s">
        <v>102</v>
      </c>
      <c r="D53" s="625" t="s">
        <v>70</v>
      </c>
      <c r="M53" s="632" t="s">
        <v>104</v>
      </c>
      <c r="N53" s="632"/>
      <c r="O53" s="634">
        <v>44972</v>
      </c>
      <c r="P53" s="635"/>
      <c r="Q53" s="632" t="s">
        <v>105</v>
      </c>
      <c r="R53" s="632"/>
      <c r="S53" s="638"/>
      <c r="V53" s="636"/>
    </row>
    <row r="54" spans="1:22">
      <c r="A54" s="621"/>
      <c r="B54" s="623"/>
      <c r="C54" s="624" t="s">
        <v>102</v>
      </c>
      <c r="D54" s="625" t="s">
        <v>71</v>
      </c>
      <c r="M54" s="632" t="s">
        <v>104</v>
      </c>
      <c r="N54" s="632"/>
      <c r="O54" s="634">
        <v>44972</v>
      </c>
      <c r="P54" s="635"/>
      <c r="Q54" s="632" t="s">
        <v>105</v>
      </c>
      <c r="R54" s="632"/>
      <c r="S54" s="638"/>
      <c r="V54" s="636"/>
    </row>
    <row r="55" spans="1:22">
      <c r="A55" s="621"/>
      <c r="B55" s="623"/>
      <c r="C55" s="624" t="s">
        <v>102</v>
      </c>
      <c r="D55" s="625" t="s">
        <v>72</v>
      </c>
      <c r="M55" s="632" t="s">
        <v>104</v>
      </c>
      <c r="N55" s="632"/>
      <c r="O55" s="634">
        <v>44972</v>
      </c>
      <c r="P55" s="635"/>
      <c r="Q55" s="632" t="s">
        <v>105</v>
      </c>
      <c r="R55" s="632"/>
      <c r="S55" s="638"/>
      <c r="V55" s="636"/>
    </row>
    <row r="56" ht="15.75" hidden="1" customHeight="1" spans="1:22">
      <c r="A56" s="621"/>
      <c r="B56" s="623"/>
      <c r="C56" s="624" t="s">
        <v>102</v>
      </c>
      <c r="D56" s="625" t="s">
        <v>115</v>
      </c>
      <c r="M56" s="632" t="s">
        <v>104</v>
      </c>
      <c r="N56" s="632"/>
      <c r="O56" s="634">
        <v>44529</v>
      </c>
      <c r="P56" s="635"/>
      <c r="Q56" s="632" t="s">
        <v>105</v>
      </c>
      <c r="R56" s="632"/>
      <c r="S56" s="638"/>
      <c r="V56" s="636"/>
    </row>
    <row r="57" ht="15.75" hidden="1" customHeight="1" spans="1:22">
      <c r="A57" s="621"/>
      <c r="B57" s="623"/>
      <c r="C57" s="624" t="s">
        <v>102</v>
      </c>
      <c r="D57" s="625" t="s">
        <v>74</v>
      </c>
      <c r="M57" s="632" t="s">
        <v>104</v>
      </c>
      <c r="N57" s="632"/>
      <c r="O57" s="634">
        <v>44529</v>
      </c>
      <c r="P57" s="635"/>
      <c r="Q57" s="632" t="s">
        <v>105</v>
      </c>
      <c r="R57" s="632"/>
      <c r="S57" s="638"/>
      <c r="V57" s="636"/>
    </row>
    <row r="58" ht="15.75" hidden="1" customHeight="1" spans="1:22">
      <c r="A58" s="621"/>
      <c r="B58" s="623"/>
      <c r="C58" s="624" t="s">
        <v>102</v>
      </c>
      <c r="D58" s="625" t="s">
        <v>75</v>
      </c>
      <c r="M58" s="632" t="s">
        <v>104</v>
      </c>
      <c r="N58" s="632"/>
      <c r="O58" s="634">
        <v>44529</v>
      </c>
      <c r="P58" s="635"/>
      <c r="Q58" s="632" t="s">
        <v>105</v>
      </c>
      <c r="R58" s="632"/>
      <c r="S58" s="638"/>
      <c r="V58" s="636"/>
    </row>
    <row r="59" ht="15.75" hidden="1" customHeight="1" spans="1:22">
      <c r="A59" s="621"/>
      <c r="B59" s="623"/>
      <c r="C59" s="624" t="s">
        <v>102</v>
      </c>
      <c r="D59" s="625" t="s">
        <v>76</v>
      </c>
      <c r="M59" s="632" t="s">
        <v>104</v>
      </c>
      <c r="N59" s="632"/>
      <c r="O59" s="634">
        <v>44529</v>
      </c>
      <c r="P59" s="635"/>
      <c r="Q59" s="632" t="s">
        <v>105</v>
      </c>
      <c r="R59" s="632"/>
      <c r="S59" s="638"/>
      <c r="V59" s="636"/>
    </row>
    <row r="60" ht="15.75" hidden="1" customHeight="1" spans="1:22">
      <c r="A60" s="621"/>
      <c r="B60" s="623"/>
      <c r="C60" s="624" t="s">
        <v>102</v>
      </c>
      <c r="D60" s="625" t="s">
        <v>77</v>
      </c>
      <c r="M60" s="632" t="s">
        <v>104</v>
      </c>
      <c r="N60" s="632"/>
      <c r="O60" s="634">
        <v>44529</v>
      </c>
      <c r="P60" s="635"/>
      <c r="Q60" s="632" t="s">
        <v>105</v>
      </c>
      <c r="R60" s="632"/>
      <c r="S60" s="638"/>
      <c r="V60" s="636"/>
    </row>
    <row r="61" ht="15.75" hidden="1" customHeight="1" spans="1:22">
      <c r="A61" s="621"/>
      <c r="B61" s="623"/>
      <c r="C61" s="624" t="s">
        <v>102</v>
      </c>
      <c r="D61" s="625" t="s">
        <v>78</v>
      </c>
      <c r="M61" s="632" t="s">
        <v>104</v>
      </c>
      <c r="N61" s="632"/>
      <c r="O61" s="634">
        <v>44529</v>
      </c>
      <c r="P61" s="635"/>
      <c r="Q61" s="632" t="s">
        <v>105</v>
      </c>
      <c r="R61" s="632"/>
      <c r="S61" s="638"/>
      <c r="V61" s="636"/>
    </row>
    <row r="62" ht="15.75" hidden="1" customHeight="1" spans="1:22">
      <c r="A62" s="621"/>
      <c r="B62" s="623"/>
      <c r="C62" s="624" t="s">
        <v>102</v>
      </c>
      <c r="D62" s="625" t="s">
        <v>79</v>
      </c>
      <c r="M62" s="632" t="s">
        <v>104</v>
      </c>
      <c r="N62" s="632"/>
      <c r="O62" s="634">
        <v>44529</v>
      </c>
      <c r="P62" s="635"/>
      <c r="Q62" s="632" t="s">
        <v>105</v>
      </c>
      <c r="R62" s="632"/>
      <c r="S62" s="638"/>
      <c r="V62" s="636"/>
    </row>
    <row r="63" ht="15.75" hidden="1" customHeight="1" spans="1:22">
      <c r="A63" s="621"/>
      <c r="B63" s="623"/>
      <c r="C63" s="624" t="s">
        <v>102</v>
      </c>
      <c r="D63" s="625" t="s">
        <v>116</v>
      </c>
      <c r="M63" s="632" t="s">
        <v>104</v>
      </c>
      <c r="N63" s="632"/>
      <c r="O63" s="634">
        <v>44529</v>
      </c>
      <c r="P63" s="635"/>
      <c r="Q63" s="632" t="s">
        <v>105</v>
      </c>
      <c r="R63" s="632"/>
      <c r="S63" s="638"/>
      <c r="V63" s="636"/>
    </row>
    <row r="64" ht="15.75" hidden="1" customHeight="1" spans="1:22">
      <c r="A64" s="621"/>
      <c r="B64" s="623"/>
      <c r="C64" s="624" t="s">
        <v>102</v>
      </c>
      <c r="D64" s="625" t="s">
        <v>81</v>
      </c>
      <c r="M64" s="632" t="s">
        <v>104</v>
      </c>
      <c r="N64" s="632"/>
      <c r="O64" s="634">
        <v>44529</v>
      </c>
      <c r="P64" s="635"/>
      <c r="Q64" s="632" t="s">
        <v>105</v>
      </c>
      <c r="R64" s="632"/>
      <c r="S64" s="638"/>
      <c r="V64" s="636"/>
    </row>
    <row r="65" ht="15.75" hidden="1" customHeight="1" spans="1:22">
      <c r="A65" s="621"/>
      <c r="B65" s="623"/>
      <c r="C65" s="624" t="s">
        <v>102</v>
      </c>
      <c r="D65" s="625" t="s">
        <v>82</v>
      </c>
      <c r="M65" s="632" t="s">
        <v>104</v>
      </c>
      <c r="N65" s="632"/>
      <c r="O65" s="634">
        <v>44529</v>
      </c>
      <c r="P65" s="635"/>
      <c r="Q65" s="632" t="s">
        <v>105</v>
      </c>
      <c r="R65" s="632"/>
      <c r="S65" s="638"/>
      <c r="V65" s="636"/>
    </row>
    <row r="66" ht="15.75" hidden="1" customHeight="1" spans="1:22">
      <c r="A66" s="621"/>
      <c r="B66" s="623"/>
      <c r="C66" s="624" t="s">
        <v>102</v>
      </c>
      <c r="D66" s="625" t="s">
        <v>83</v>
      </c>
      <c r="M66" s="632" t="s">
        <v>104</v>
      </c>
      <c r="N66" s="632"/>
      <c r="O66" s="634">
        <v>44529</v>
      </c>
      <c r="P66" s="635"/>
      <c r="Q66" s="632" t="s">
        <v>105</v>
      </c>
      <c r="R66" s="632"/>
      <c r="S66" s="638"/>
      <c r="V66" s="636"/>
    </row>
    <row r="67" ht="15.75" hidden="1" customHeight="1" spans="1:22">
      <c r="A67" s="621"/>
      <c r="B67" s="623"/>
      <c r="C67" s="624" t="s">
        <v>102</v>
      </c>
      <c r="D67" s="625" t="s">
        <v>84</v>
      </c>
      <c r="M67" s="632" t="s">
        <v>104</v>
      </c>
      <c r="N67" s="632"/>
      <c r="O67" s="634">
        <v>44529</v>
      </c>
      <c r="P67" s="635"/>
      <c r="Q67" s="632" t="s">
        <v>105</v>
      </c>
      <c r="R67" s="632"/>
      <c r="S67" s="638"/>
      <c r="V67" s="636"/>
    </row>
    <row r="68" ht="15.75" hidden="1" customHeight="1" spans="1:22">
      <c r="A68" s="621"/>
      <c r="B68" s="623"/>
      <c r="C68" s="624" t="s">
        <v>102</v>
      </c>
      <c r="D68" s="625" t="s">
        <v>85</v>
      </c>
      <c r="M68" s="632" t="s">
        <v>104</v>
      </c>
      <c r="N68" s="632"/>
      <c r="O68" s="634">
        <v>44529</v>
      </c>
      <c r="P68" s="635"/>
      <c r="Q68" s="632" t="s">
        <v>105</v>
      </c>
      <c r="R68" s="632"/>
      <c r="S68" s="638"/>
      <c r="V68" s="636"/>
    </row>
    <row r="69" ht="15.75" hidden="1" customHeight="1" spans="1:22">
      <c r="A69" s="621"/>
      <c r="B69" s="623"/>
      <c r="C69" s="624" t="s">
        <v>102</v>
      </c>
      <c r="D69" s="625" t="s">
        <v>87</v>
      </c>
      <c r="M69" s="632" t="s">
        <v>104</v>
      </c>
      <c r="N69" s="632"/>
      <c r="O69" s="634">
        <v>44529</v>
      </c>
      <c r="P69" s="635"/>
      <c r="Q69" s="632" t="s">
        <v>105</v>
      </c>
      <c r="R69" s="632"/>
      <c r="S69" s="638"/>
      <c r="V69" s="636"/>
    </row>
    <row r="70" ht="15.75" hidden="1" customHeight="1" spans="1:22">
      <c r="A70" s="621"/>
      <c r="B70" s="623"/>
      <c r="C70" s="624" t="s">
        <v>102</v>
      </c>
      <c r="D70" s="625" t="s">
        <v>88</v>
      </c>
      <c r="M70" s="632" t="s">
        <v>104</v>
      </c>
      <c r="N70" s="632"/>
      <c r="O70" s="634">
        <v>44529</v>
      </c>
      <c r="P70" s="635"/>
      <c r="Q70" s="632" t="s">
        <v>105</v>
      </c>
      <c r="R70" s="632"/>
      <c r="S70" s="638"/>
      <c r="V70" s="636"/>
    </row>
    <row r="71" ht="15.75" hidden="1" customHeight="1" spans="1:22">
      <c r="A71" s="621"/>
      <c r="B71" s="623"/>
      <c r="C71" s="624" t="s">
        <v>102</v>
      </c>
      <c r="D71" s="625" t="s">
        <v>89</v>
      </c>
      <c r="M71" s="632" t="s">
        <v>104</v>
      </c>
      <c r="N71" s="632"/>
      <c r="O71" s="634">
        <v>44529</v>
      </c>
      <c r="P71" s="635"/>
      <c r="Q71" s="632" t="s">
        <v>105</v>
      </c>
      <c r="R71" s="632"/>
      <c r="S71" s="638"/>
      <c r="V71" s="636"/>
    </row>
    <row r="72" ht="15.75" hidden="1" customHeight="1" spans="1:22">
      <c r="A72" s="621"/>
      <c r="B72" s="623"/>
      <c r="C72" s="624" t="s">
        <v>102</v>
      </c>
      <c r="D72" s="625" t="s">
        <v>117</v>
      </c>
      <c r="M72" s="632" t="s">
        <v>104</v>
      </c>
      <c r="N72" s="632"/>
      <c r="O72" s="634">
        <v>44529</v>
      </c>
      <c r="P72" s="635"/>
      <c r="Q72" s="632" t="s">
        <v>105</v>
      </c>
      <c r="R72" s="632"/>
      <c r="S72" s="638"/>
      <c r="V72" s="636"/>
    </row>
    <row r="73" ht="15.75" hidden="1" customHeight="1" spans="1:22">
      <c r="A73" s="621"/>
      <c r="B73" s="623"/>
      <c r="C73" s="624" t="s">
        <v>102</v>
      </c>
      <c r="D73" s="625" t="s">
        <v>11</v>
      </c>
      <c r="M73" s="632" t="s">
        <v>104</v>
      </c>
      <c r="N73" s="632"/>
      <c r="O73" s="634">
        <v>44529</v>
      </c>
      <c r="P73" s="635"/>
      <c r="Q73" s="632" t="s">
        <v>105</v>
      </c>
      <c r="R73" s="632"/>
      <c r="S73" s="638"/>
      <c r="V73" s="636"/>
    </row>
    <row r="74" ht="15.75" hidden="1" customHeight="1" spans="1:22">
      <c r="A74" s="621"/>
      <c r="B74" s="623"/>
      <c r="C74" s="624" t="s">
        <v>102</v>
      </c>
      <c r="D74" s="625" t="s">
        <v>13</v>
      </c>
      <c r="M74" s="632" t="s">
        <v>104</v>
      </c>
      <c r="N74" s="632"/>
      <c r="O74" s="634">
        <v>44529</v>
      </c>
      <c r="P74" s="635"/>
      <c r="Q74" s="632" t="s">
        <v>105</v>
      </c>
      <c r="R74" s="632"/>
      <c r="S74" s="638"/>
      <c r="V74" s="636"/>
    </row>
    <row r="75" ht="15.75" hidden="1" customHeight="1" spans="1:22">
      <c r="A75" s="621"/>
      <c r="B75" s="623"/>
      <c r="C75" s="624" t="s">
        <v>102</v>
      </c>
      <c r="D75" s="625" t="s">
        <v>15</v>
      </c>
      <c r="M75" s="632" t="s">
        <v>104</v>
      </c>
      <c r="N75" s="632"/>
      <c r="O75" s="634">
        <v>44529</v>
      </c>
      <c r="P75" s="635"/>
      <c r="Q75" s="632" t="s">
        <v>105</v>
      </c>
      <c r="R75" s="632"/>
      <c r="S75" s="638"/>
      <c r="V75" s="636"/>
    </row>
    <row r="76" ht="15.75" hidden="1" customHeight="1" spans="1:22">
      <c r="A76" s="621"/>
      <c r="B76" s="623"/>
      <c r="C76" s="624" t="s">
        <v>102</v>
      </c>
      <c r="D76" s="625" t="s">
        <v>18</v>
      </c>
      <c r="M76" s="632" t="s">
        <v>104</v>
      </c>
      <c r="N76" s="632"/>
      <c r="O76" s="634">
        <v>44529</v>
      </c>
      <c r="P76" s="635"/>
      <c r="Q76" s="632" t="s">
        <v>105</v>
      </c>
      <c r="R76" s="632"/>
      <c r="S76" s="638"/>
      <c r="V76" s="636"/>
    </row>
    <row r="77" ht="15.75" hidden="1" customHeight="1" spans="1:22">
      <c r="A77" s="621"/>
      <c r="B77" s="623"/>
      <c r="C77" s="624" t="s">
        <v>102</v>
      </c>
      <c r="D77" s="625" t="s">
        <v>20</v>
      </c>
      <c r="M77" s="632" t="s">
        <v>104</v>
      </c>
      <c r="N77" s="632"/>
      <c r="O77" s="634">
        <v>44529</v>
      </c>
      <c r="P77" s="635"/>
      <c r="Q77" s="632" t="s">
        <v>105</v>
      </c>
      <c r="R77" s="632"/>
      <c r="S77" s="638"/>
      <c r="V77" s="636"/>
    </row>
    <row r="78" ht="15.75" hidden="1" customHeight="1" spans="1:22">
      <c r="A78" s="621"/>
      <c r="B78" s="623"/>
      <c r="C78" s="624" t="s">
        <v>102</v>
      </c>
      <c r="D78" s="625" t="s">
        <v>118</v>
      </c>
      <c r="M78" s="632" t="s">
        <v>104</v>
      </c>
      <c r="N78" s="632"/>
      <c r="O78" s="634">
        <v>44529</v>
      </c>
      <c r="P78" s="635"/>
      <c r="Q78" s="632" t="s">
        <v>105</v>
      </c>
      <c r="R78" s="632"/>
      <c r="S78" s="638"/>
      <c r="V78" s="636"/>
    </row>
    <row r="79" ht="15.75" hidden="1" customHeight="1" spans="1:22">
      <c r="A79" s="621"/>
      <c r="B79" s="623"/>
      <c r="C79" s="624" t="s">
        <v>102</v>
      </c>
      <c r="D79" s="625" t="s">
        <v>24</v>
      </c>
      <c r="M79" s="632" t="s">
        <v>104</v>
      </c>
      <c r="N79" s="632"/>
      <c r="O79" s="634">
        <v>44529</v>
      </c>
      <c r="P79" s="635"/>
      <c r="Q79" s="632" t="s">
        <v>105</v>
      </c>
      <c r="R79" s="632"/>
      <c r="S79" s="638"/>
      <c r="V79" s="636"/>
    </row>
    <row r="80" ht="15.75" hidden="1" customHeight="1" spans="1:22">
      <c r="A80" s="621"/>
      <c r="B80" s="623"/>
      <c r="C80" s="624" t="s">
        <v>102</v>
      </c>
      <c r="D80" s="625" t="s">
        <v>26</v>
      </c>
      <c r="M80" s="632" t="s">
        <v>104</v>
      </c>
      <c r="N80" s="632"/>
      <c r="O80" s="634">
        <v>44529</v>
      </c>
      <c r="P80" s="635"/>
      <c r="Q80" s="632" t="s">
        <v>105</v>
      </c>
      <c r="R80" s="632"/>
      <c r="S80" s="638"/>
      <c r="V80" s="636"/>
    </row>
    <row r="81" ht="15.75" hidden="1" customHeight="1" spans="1:22">
      <c r="A81" s="621"/>
      <c r="B81" s="623"/>
      <c r="C81" s="624" t="s">
        <v>102</v>
      </c>
      <c r="D81" s="625" t="s">
        <v>119</v>
      </c>
      <c r="M81" s="632" t="s">
        <v>104</v>
      </c>
      <c r="N81" s="632"/>
      <c r="O81" s="634">
        <v>44529</v>
      </c>
      <c r="P81" s="635"/>
      <c r="Q81" s="632" t="s">
        <v>105</v>
      </c>
      <c r="R81" s="632"/>
      <c r="S81" s="638"/>
      <c r="V81" s="636"/>
    </row>
    <row r="82" ht="15.75" hidden="1" customHeight="1" spans="1:22">
      <c r="A82" s="621"/>
      <c r="B82" s="623"/>
      <c r="C82" s="624" t="s">
        <v>102</v>
      </c>
      <c r="D82" s="625" t="s">
        <v>30</v>
      </c>
      <c r="M82" s="632" t="s">
        <v>104</v>
      </c>
      <c r="N82" s="632"/>
      <c r="O82" s="634">
        <v>44529</v>
      </c>
      <c r="P82" s="635"/>
      <c r="Q82" s="632" t="s">
        <v>105</v>
      </c>
      <c r="R82" s="632"/>
      <c r="S82" s="638"/>
      <c r="V82" s="636"/>
    </row>
    <row r="83" ht="15.75" hidden="1" customHeight="1" spans="1:22">
      <c r="A83" s="621"/>
      <c r="B83" s="623"/>
      <c r="C83" s="624" t="s">
        <v>102</v>
      </c>
      <c r="D83" s="625" t="s">
        <v>32</v>
      </c>
      <c r="M83" s="632" t="s">
        <v>104</v>
      </c>
      <c r="N83" s="632"/>
      <c r="O83" s="634">
        <v>44529</v>
      </c>
      <c r="P83" s="635"/>
      <c r="Q83" s="632" t="s">
        <v>105</v>
      </c>
      <c r="R83" s="632"/>
      <c r="S83" s="638"/>
      <c r="V83" s="636"/>
    </row>
    <row r="84" ht="15.75" hidden="1" customHeight="1" spans="1:22">
      <c r="A84" s="621"/>
      <c r="B84" s="623"/>
      <c r="C84" s="624" t="s">
        <v>102</v>
      </c>
      <c r="D84" s="625" t="s">
        <v>34</v>
      </c>
      <c r="M84" s="632" t="s">
        <v>104</v>
      </c>
      <c r="N84" s="632"/>
      <c r="O84" s="634">
        <v>44529</v>
      </c>
      <c r="P84" s="635"/>
      <c r="Q84" s="632" t="s">
        <v>105</v>
      </c>
      <c r="R84" s="632"/>
      <c r="S84" s="638"/>
      <c r="V84" s="636"/>
    </row>
    <row r="85" ht="15.75" hidden="1" customHeight="1" spans="1:22">
      <c r="A85" s="621"/>
      <c r="B85" s="623"/>
      <c r="C85" s="624" t="s">
        <v>102</v>
      </c>
      <c r="D85" s="625" t="s">
        <v>120</v>
      </c>
      <c r="M85" s="632" t="s">
        <v>104</v>
      </c>
      <c r="N85" s="632"/>
      <c r="O85" s="634">
        <v>44529</v>
      </c>
      <c r="P85" s="635"/>
      <c r="Q85" s="632" t="s">
        <v>105</v>
      </c>
      <c r="R85" s="632"/>
      <c r="S85" s="638"/>
      <c r="V85" s="636"/>
    </row>
    <row r="86" ht="15.75" hidden="1" customHeight="1" spans="1:22">
      <c r="A86" s="621"/>
      <c r="B86" s="623"/>
      <c r="C86" s="624" t="s">
        <v>102</v>
      </c>
      <c r="D86" s="625" t="s">
        <v>40</v>
      </c>
      <c r="M86" s="632" t="s">
        <v>104</v>
      </c>
      <c r="N86" s="632"/>
      <c r="O86" s="634">
        <v>44529</v>
      </c>
      <c r="P86" s="635"/>
      <c r="Q86" s="632" t="s">
        <v>105</v>
      </c>
      <c r="R86" s="632"/>
      <c r="S86" s="638"/>
      <c r="V86" s="636"/>
    </row>
    <row r="87" ht="15.75" hidden="1" customHeight="1" spans="1:22">
      <c r="A87" s="621"/>
      <c r="B87" s="623"/>
      <c r="C87" s="624" t="s">
        <v>102</v>
      </c>
      <c r="D87" s="625" t="s">
        <v>42</v>
      </c>
      <c r="M87" s="632" t="s">
        <v>104</v>
      </c>
      <c r="N87" s="632"/>
      <c r="O87" s="634">
        <v>44529</v>
      </c>
      <c r="P87" s="635"/>
      <c r="Q87" s="632" t="s">
        <v>105</v>
      </c>
      <c r="R87" s="632"/>
      <c r="S87" s="638"/>
      <c r="V87" s="636"/>
    </row>
    <row r="88" ht="15.75" hidden="1" customHeight="1" spans="1:22">
      <c r="A88" s="621"/>
      <c r="B88" s="623"/>
      <c r="C88" s="624" t="s">
        <v>102</v>
      </c>
      <c r="D88" s="625" t="s">
        <v>44</v>
      </c>
      <c r="M88" s="632" t="s">
        <v>104</v>
      </c>
      <c r="N88" s="632"/>
      <c r="O88" s="634">
        <v>44529</v>
      </c>
      <c r="P88" s="635"/>
      <c r="Q88" s="632" t="s">
        <v>105</v>
      </c>
      <c r="R88" s="632"/>
      <c r="S88" s="638"/>
      <c r="V88" s="636"/>
    </row>
    <row r="89" ht="15.75" hidden="1" customHeight="1" spans="1:22">
      <c r="A89" s="621"/>
      <c r="B89" s="623"/>
      <c r="C89" s="624" t="s">
        <v>102</v>
      </c>
      <c r="D89" s="625" t="s">
        <v>46</v>
      </c>
      <c r="M89" s="632" t="s">
        <v>104</v>
      </c>
      <c r="N89" s="632"/>
      <c r="O89" s="634">
        <v>44529</v>
      </c>
      <c r="P89" s="635"/>
      <c r="Q89" s="632" t="s">
        <v>105</v>
      </c>
      <c r="R89" s="632"/>
      <c r="S89" s="638"/>
      <c r="V89" s="636"/>
    </row>
    <row r="90" ht="15.75" hidden="1" customHeight="1" spans="1:22">
      <c r="A90" s="621"/>
      <c r="B90" s="623"/>
      <c r="C90" s="624" t="s">
        <v>102</v>
      </c>
      <c r="D90" s="625" t="s">
        <v>48</v>
      </c>
      <c r="M90" s="632" t="s">
        <v>104</v>
      </c>
      <c r="N90" s="632"/>
      <c r="O90" s="634">
        <v>44529</v>
      </c>
      <c r="P90" s="635"/>
      <c r="Q90" s="632" t="s">
        <v>105</v>
      </c>
      <c r="R90" s="632"/>
      <c r="S90" s="638"/>
      <c r="V90" s="636"/>
    </row>
    <row r="91" ht="15.75" hidden="1" customHeight="1" spans="1:22">
      <c r="A91" s="621"/>
      <c r="B91" s="623"/>
      <c r="C91" s="624" t="s">
        <v>102</v>
      </c>
      <c r="D91" s="625" t="s">
        <v>50</v>
      </c>
      <c r="M91" s="632" t="s">
        <v>104</v>
      </c>
      <c r="N91" s="632"/>
      <c r="O91" s="634">
        <v>44529</v>
      </c>
      <c r="P91" s="635"/>
      <c r="Q91" s="632" t="s">
        <v>105</v>
      </c>
      <c r="R91" s="632"/>
      <c r="S91" s="638"/>
      <c r="V91" s="636"/>
    </row>
    <row r="92" ht="15.75" hidden="1" customHeight="1" spans="1:22">
      <c r="A92" s="621"/>
      <c r="B92" s="623"/>
      <c r="C92" s="624" t="s">
        <v>102</v>
      </c>
      <c r="D92" s="625" t="s">
        <v>52</v>
      </c>
      <c r="M92" s="632" t="s">
        <v>104</v>
      </c>
      <c r="N92" s="632"/>
      <c r="O92" s="634">
        <v>44529</v>
      </c>
      <c r="P92" s="635"/>
      <c r="Q92" s="632" t="s">
        <v>105</v>
      </c>
      <c r="R92" s="632"/>
      <c r="S92" s="638"/>
      <c r="V92" s="636"/>
    </row>
    <row r="93" spans="1:22">
      <c r="A93" s="621"/>
      <c r="M93" s="646"/>
      <c r="N93" s="646"/>
      <c r="O93" s="646"/>
      <c r="P93" s="647"/>
      <c r="Q93" s="646"/>
      <c r="R93" s="646"/>
      <c r="S93" s="638"/>
      <c r="V93" s="636"/>
    </row>
    <row r="94" spans="1:22">
      <c r="A94" s="621"/>
      <c r="M94" s="631"/>
      <c r="N94" s="631"/>
      <c r="O94" s="631"/>
      <c r="P94" s="631"/>
      <c r="Q94" s="631"/>
      <c r="R94" s="631"/>
      <c r="S94" s="638"/>
      <c r="V94" s="636"/>
    </row>
    <row r="95" spans="1:22">
      <c r="A95" s="621"/>
      <c r="S95" s="638"/>
      <c r="V95" s="636"/>
    </row>
    <row r="96" spans="1:22">
      <c r="A96" s="621"/>
      <c r="S96" s="638"/>
      <c r="V96" s="636"/>
    </row>
    <row r="97" spans="1:22">
      <c r="A97" s="621"/>
      <c r="S97" s="638"/>
      <c r="V97" s="636"/>
    </row>
    <row r="98" spans="1:22">
      <c r="A98" s="643"/>
      <c r="B98" s="644"/>
      <c r="C98" s="644"/>
      <c r="D98" s="644"/>
      <c r="E98" s="644"/>
      <c r="F98" s="644"/>
      <c r="G98" s="644"/>
      <c r="H98" s="644"/>
      <c r="I98" s="644"/>
      <c r="J98" s="644"/>
      <c r="K98" s="644"/>
      <c r="L98" s="644"/>
      <c r="M98" s="644"/>
      <c r="N98" s="644"/>
      <c r="O98" s="644"/>
      <c r="P98" s="644"/>
      <c r="Q98" s="644"/>
      <c r="R98" s="644"/>
      <c r="S98" s="648"/>
      <c r="V98" s="636"/>
    </row>
    <row r="99" hidden="1" spans="2:2">
      <c r="B99" s="614" t="s">
        <v>121</v>
      </c>
    </row>
    <row r="100" hidden="1"/>
    <row r="101" hidden="1"/>
    <row r="102" hidden="1" spans="1:1">
      <c r="A102" s="622" t="s">
        <v>122</v>
      </c>
    </row>
    <row r="103" hidden="1" spans="1:1">
      <c r="A103" s="622" t="s">
        <v>93</v>
      </c>
    </row>
    <row r="104" hidden="1"/>
    <row r="105" hidden="1"/>
    <row r="106" hidden="1"/>
    <row r="107" hidden="1" spans="1:1">
      <c r="A107" s="645" t="s">
        <v>102</v>
      </c>
    </row>
    <row r="108" hidden="1" spans="1:1">
      <c r="A108" s="477"/>
    </row>
    <row r="109" hidden="1" spans="1:1">
      <c r="A109" s="645" t="s">
        <v>123</v>
      </c>
    </row>
    <row r="110" hidden="1" spans="1:1">
      <c r="A110" s="645" t="s">
        <v>124</v>
      </c>
    </row>
    <row r="111" hidden="1" spans="1:1">
      <c r="A111" s="645" t="s">
        <v>125</v>
      </c>
    </row>
    <row r="112" hidden="1" spans="1:1">
      <c r="A112" s="645" t="s">
        <v>126</v>
      </c>
    </row>
    <row r="113" hidden="1" spans="1:1">
      <c r="A113" s="645" t="s">
        <v>127</v>
      </c>
    </row>
    <row r="114" hidden="1" spans="1:1">
      <c r="A114" s="645" t="s">
        <v>128</v>
      </c>
    </row>
    <row r="115" hidden="1" spans="1:1">
      <c r="A115" s="645" t="s">
        <v>129</v>
      </c>
    </row>
    <row r="116" hidden="1" spans="1:1">
      <c r="A116" s="645" t="s">
        <v>130</v>
      </c>
    </row>
    <row r="117" hidden="1" spans="1:1">
      <c r="A117" s="645"/>
    </row>
    <row r="118" hidden="1" spans="1:1">
      <c r="A118" s="477"/>
    </row>
    <row r="119" hidden="1" spans="1:1">
      <c r="A119" s="645" t="s">
        <v>131</v>
      </c>
    </row>
    <row r="120" hidden="1" spans="1:1">
      <c r="A120" s="645" t="s">
        <v>132</v>
      </c>
    </row>
    <row r="121" hidden="1" spans="1:1">
      <c r="A121" s="645" t="s">
        <v>130</v>
      </c>
    </row>
    <row r="122" hidden="1" spans="1:1">
      <c r="A122" s="645" t="s">
        <v>133</v>
      </c>
    </row>
    <row r="123" hidden="1" spans="1:1">
      <c r="A123" s="645" t="s">
        <v>134</v>
      </c>
    </row>
    <row r="124" hidden="1" spans="1:1">
      <c r="A124" s="645" t="s">
        <v>135</v>
      </c>
    </row>
    <row r="125" hidden="1" spans="1:1">
      <c r="A125" s="645" t="s">
        <v>136</v>
      </c>
    </row>
    <row r="126" hidden="1" spans="1:1">
      <c r="A126" s="645"/>
    </row>
    <row r="127" hidden="1" spans="1:1">
      <c r="A127" s="645"/>
    </row>
    <row r="128" hidden="1" spans="1:1">
      <c r="A128" s="645"/>
    </row>
    <row r="129" hidden="1" spans="1:1">
      <c r="A129" s="645"/>
    </row>
    <row r="130" hidden="1" spans="1:1">
      <c r="A130" s="645" t="s">
        <v>137</v>
      </c>
    </row>
    <row r="131" hidden="1" spans="1:1">
      <c r="A131" s="645" t="s">
        <v>138</v>
      </c>
    </row>
    <row r="132" hidden="1" spans="1:1">
      <c r="A132" s="645" t="s">
        <v>139</v>
      </c>
    </row>
    <row r="133" hidden="1" spans="1:1">
      <c r="A133" s="645" t="s">
        <v>140</v>
      </c>
    </row>
    <row r="134" hidden="1" spans="1:1">
      <c r="A134" s="645" t="s">
        <v>141</v>
      </c>
    </row>
    <row r="135" hidden="1" spans="1:1">
      <c r="A135" s="645" t="s">
        <v>142</v>
      </c>
    </row>
    <row r="136" hidden="1" spans="1:1">
      <c r="A136" s="645" t="s">
        <v>143</v>
      </c>
    </row>
    <row r="137" hidden="1" spans="1:1">
      <c r="A137" s="645" t="s">
        <v>144</v>
      </c>
    </row>
    <row r="138" hidden="1" spans="1:1">
      <c r="A138" s="645" t="s">
        <v>145</v>
      </c>
    </row>
    <row r="139" hidden="1" spans="1:1">
      <c r="A139" s="645" t="s">
        <v>136</v>
      </c>
    </row>
    <row r="140" hidden="1" spans="1:1">
      <c r="A140" s="649" t="s">
        <v>130</v>
      </c>
    </row>
    <row r="141" hidden="1" spans="1:1">
      <c r="A141" s="645" t="s">
        <v>146</v>
      </c>
    </row>
    <row r="142" hidden="1" spans="1:1">
      <c r="A142" s="645" t="s">
        <v>147</v>
      </c>
    </row>
    <row r="143" hidden="1" spans="1:1">
      <c r="A143" s="645" t="s">
        <v>148</v>
      </c>
    </row>
    <row r="144" hidden="1" spans="1:1">
      <c r="A144" s="645" t="s">
        <v>139</v>
      </c>
    </row>
    <row r="145" hidden="1" spans="1:1">
      <c r="A145" s="645" t="s">
        <v>145</v>
      </c>
    </row>
    <row r="146" hidden="1" spans="1:1">
      <c r="A146" s="645" t="s">
        <v>130</v>
      </c>
    </row>
    <row r="147" hidden="1" spans="1:1">
      <c r="A147" s="645" t="s">
        <v>149</v>
      </c>
    </row>
    <row r="148" hidden="1" spans="1:1">
      <c r="A148" s="645" t="s">
        <v>137</v>
      </c>
    </row>
    <row r="149" hidden="1" spans="1:1">
      <c r="A149" s="645" t="s">
        <v>150</v>
      </c>
    </row>
    <row r="150" hidden="1" spans="1:1">
      <c r="A150" s="645" t="s">
        <v>151</v>
      </c>
    </row>
    <row r="151" hidden="1" spans="1:1">
      <c r="A151" s="645" t="s">
        <v>130</v>
      </c>
    </row>
    <row r="152" hidden="1" spans="1:1">
      <c r="A152" s="645" t="s">
        <v>152</v>
      </c>
    </row>
    <row r="153" hidden="1" spans="1:1">
      <c r="A153" s="645" t="s">
        <v>153</v>
      </c>
    </row>
    <row r="154" hidden="1" spans="1:1">
      <c r="A154" s="645" t="s">
        <v>154</v>
      </c>
    </row>
    <row r="155" hidden="1" spans="1:1">
      <c r="A155" s="645" t="s">
        <v>155</v>
      </c>
    </row>
    <row r="156" hidden="1" spans="1:1">
      <c r="A156" s="645" t="s">
        <v>126</v>
      </c>
    </row>
    <row r="157" hidden="1" spans="1:1">
      <c r="A157" s="645" t="s">
        <v>156</v>
      </c>
    </row>
    <row r="158" hidden="1" spans="1:1">
      <c r="A158" s="649" t="s">
        <v>121</v>
      </c>
    </row>
    <row r="159" hidden="1" spans="1:1">
      <c r="A159" s="649"/>
    </row>
    <row r="160" hidden="1" spans="1:1">
      <c r="A160" s="645" t="s">
        <v>124</v>
      </c>
    </row>
    <row r="161" hidden="1" spans="1:1">
      <c r="A161" s="645" t="s">
        <v>125</v>
      </c>
    </row>
    <row r="162" hidden="1" spans="1:1">
      <c r="A162" s="645" t="s">
        <v>126</v>
      </c>
    </row>
    <row r="163" hidden="1" spans="1:1">
      <c r="A163" s="645" t="s">
        <v>157</v>
      </c>
    </row>
    <row r="164" hidden="1" spans="1:1">
      <c r="A164" s="645" t="s">
        <v>158</v>
      </c>
    </row>
    <row r="165" hidden="1" spans="1:1">
      <c r="A165" s="645" t="s">
        <v>152</v>
      </c>
    </row>
    <row r="166" spans="1:1">
      <c r="A166" s="650"/>
    </row>
    <row r="167" spans="1:1">
      <c r="A167" s="649"/>
    </row>
    <row r="168" spans="1:1">
      <c r="A168" s="649"/>
    </row>
    <row r="169" spans="1:1">
      <c r="A169" s="649"/>
    </row>
    <row r="170" spans="1:1">
      <c r="A170" s="649"/>
    </row>
    <row r="171" spans="1:1">
      <c r="A171" s="649"/>
    </row>
    <row r="172" spans="1:1">
      <c r="A172" s="649"/>
    </row>
    <row r="173" spans="1:1">
      <c r="A173" s="649"/>
    </row>
    <row r="174" spans="1:1">
      <c r="A174" s="649"/>
    </row>
    <row r="175" spans="1:1">
      <c r="A175" s="649"/>
    </row>
    <row r="176" spans="1:1">
      <c r="A176" s="649"/>
    </row>
    <row r="177" spans="1:1">
      <c r="A177" s="649"/>
    </row>
    <row r="178" spans="1:1">
      <c r="A178" s="649"/>
    </row>
    <row r="179" spans="1:1">
      <c r="A179" s="649"/>
    </row>
    <row r="180" spans="1:1">
      <c r="A180" s="649"/>
    </row>
    <row r="181" spans="1:1">
      <c r="A181" s="649"/>
    </row>
    <row r="182" spans="1:1">
      <c r="A182" s="649"/>
    </row>
    <row r="183" spans="1:1">
      <c r="A183" s="649"/>
    </row>
    <row r="184" spans="1:1">
      <c r="A184" s="649"/>
    </row>
    <row r="185" spans="1:1">
      <c r="A185" s="649"/>
    </row>
    <row r="186" spans="1:1">
      <c r="A186" s="649"/>
    </row>
    <row r="187" spans="1:1">
      <c r="A187" s="649"/>
    </row>
    <row r="188" spans="1:1">
      <c r="A188" s="649"/>
    </row>
    <row r="189" spans="1:1">
      <c r="A189" s="649"/>
    </row>
    <row r="190" spans="1:1">
      <c r="A190" s="649"/>
    </row>
    <row r="191" spans="1:1">
      <c r="A191" s="649"/>
    </row>
    <row r="192" spans="1:1">
      <c r="A192" s="649"/>
    </row>
    <row r="193" spans="1:1">
      <c r="A193" s="649"/>
    </row>
    <row r="194" spans="1:1">
      <c r="A194" s="649"/>
    </row>
    <row r="195" spans="1:1">
      <c r="A195" s="649"/>
    </row>
    <row r="196" spans="1:1">
      <c r="A196" s="649"/>
    </row>
    <row r="197" spans="1:1">
      <c r="A197" s="649"/>
    </row>
    <row r="198" spans="1:1">
      <c r="A198" s="649"/>
    </row>
  </sheetData>
  <autoFilter ref="B9:S92">
    <extLst/>
  </autoFilter>
  <mergeCells count="254">
    <mergeCell ref="M6:R6"/>
    <mergeCell ref="M7:R7"/>
    <mergeCell ref="M9:N9"/>
    <mergeCell ref="O9:P9"/>
    <mergeCell ref="Q9:R9"/>
    <mergeCell ref="M10:N10"/>
    <mergeCell ref="O10:P10"/>
    <mergeCell ref="Q10:R10"/>
    <mergeCell ref="M11:N11"/>
    <mergeCell ref="O11:P11"/>
    <mergeCell ref="Q11:R11"/>
    <mergeCell ref="M12:N12"/>
    <mergeCell ref="O12:P12"/>
    <mergeCell ref="Q12:R12"/>
    <mergeCell ref="M13:N13"/>
    <mergeCell ref="O13:P13"/>
    <mergeCell ref="Q13:R13"/>
    <mergeCell ref="M14:N14"/>
    <mergeCell ref="O14:P14"/>
    <mergeCell ref="Q14:R14"/>
    <mergeCell ref="M15:N15"/>
    <mergeCell ref="O15:P15"/>
    <mergeCell ref="Q15:R15"/>
    <mergeCell ref="M16:N16"/>
    <mergeCell ref="O16:P16"/>
    <mergeCell ref="Q16:R16"/>
    <mergeCell ref="M17:N17"/>
    <mergeCell ref="O17:P17"/>
    <mergeCell ref="Q17:R17"/>
    <mergeCell ref="M18:N18"/>
    <mergeCell ref="O18:P18"/>
    <mergeCell ref="Q18:R18"/>
    <mergeCell ref="M19:N19"/>
    <mergeCell ref="O19:P19"/>
    <mergeCell ref="Q19:R19"/>
    <mergeCell ref="M20:N20"/>
    <mergeCell ref="O20:P20"/>
    <mergeCell ref="Q20:R20"/>
    <mergeCell ref="M21:N21"/>
    <mergeCell ref="O21:P21"/>
    <mergeCell ref="Q21:R21"/>
    <mergeCell ref="M22:N22"/>
    <mergeCell ref="O22:P22"/>
    <mergeCell ref="Q22:R22"/>
    <mergeCell ref="M23:N23"/>
    <mergeCell ref="O23:P23"/>
    <mergeCell ref="Q23:R23"/>
    <mergeCell ref="M24:N24"/>
    <mergeCell ref="O24:P24"/>
    <mergeCell ref="Q24:R24"/>
    <mergeCell ref="M25:N25"/>
    <mergeCell ref="O25:P25"/>
    <mergeCell ref="Q25:R25"/>
    <mergeCell ref="M26:N26"/>
    <mergeCell ref="O26:P26"/>
    <mergeCell ref="Q26:R26"/>
    <mergeCell ref="M27:N27"/>
    <mergeCell ref="O27:P27"/>
    <mergeCell ref="Q27:R27"/>
    <mergeCell ref="M28:N28"/>
    <mergeCell ref="O28:P28"/>
    <mergeCell ref="Q28:R28"/>
    <mergeCell ref="M29:N29"/>
    <mergeCell ref="O29:P29"/>
    <mergeCell ref="Q29:R29"/>
    <mergeCell ref="M30:N30"/>
    <mergeCell ref="O30:P30"/>
    <mergeCell ref="Q30:R30"/>
    <mergeCell ref="M31:N31"/>
    <mergeCell ref="O31:P31"/>
    <mergeCell ref="Q31:R31"/>
    <mergeCell ref="M32:N32"/>
    <mergeCell ref="O32:P32"/>
    <mergeCell ref="Q32:R32"/>
    <mergeCell ref="M33:N33"/>
    <mergeCell ref="O33:P33"/>
    <mergeCell ref="Q33:R33"/>
    <mergeCell ref="M34:N34"/>
    <mergeCell ref="O34:P34"/>
    <mergeCell ref="Q34:R34"/>
    <mergeCell ref="M35:N35"/>
    <mergeCell ref="O35:P35"/>
    <mergeCell ref="Q35:R35"/>
    <mergeCell ref="M36:N36"/>
    <mergeCell ref="O36:P36"/>
    <mergeCell ref="Q36:R36"/>
    <mergeCell ref="M37:N37"/>
    <mergeCell ref="O37:P37"/>
    <mergeCell ref="Q37:R37"/>
    <mergeCell ref="M38:N38"/>
    <mergeCell ref="O38:P38"/>
    <mergeCell ref="Q38:R38"/>
    <mergeCell ref="M39:N39"/>
    <mergeCell ref="O39:P39"/>
    <mergeCell ref="Q39:R39"/>
    <mergeCell ref="M40:N40"/>
    <mergeCell ref="O40:P40"/>
    <mergeCell ref="Q40:R40"/>
    <mergeCell ref="M41:N41"/>
    <mergeCell ref="O41:P41"/>
    <mergeCell ref="Q41:R41"/>
    <mergeCell ref="M42:N42"/>
    <mergeCell ref="O42:P42"/>
    <mergeCell ref="Q42:R42"/>
    <mergeCell ref="M43:N43"/>
    <mergeCell ref="O43:P43"/>
    <mergeCell ref="Q43:R43"/>
    <mergeCell ref="M44:N44"/>
    <mergeCell ref="O44:P44"/>
    <mergeCell ref="Q44:R44"/>
    <mergeCell ref="M45:N45"/>
    <mergeCell ref="O45:P45"/>
    <mergeCell ref="Q45:R45"/>
    <mergeCell ref="M46:N46"/>
    <mergeCell ref="O46:P46"/>
    <mergeCell ref="Q46:R46"/>
    <mergeCell ref="M47:N47"/>
    <mergeCell ref="O47:P47"/>
    <mergeCell ref="Q47:R47"/>
    <mergeCell ref="M48:N48"/>
    <mergeCell ref="O48:P48"/>
    <mergeCell ref="Q48:R48"/>
    <mergeCell ref="M49:N49"/>
    <mergeCell ref="O49:P49"/>
    <mergeCell ref="Q49:R49"/>
    <mergeCell ref="M50:N50"/>
    <mergeCell ref="O50:P50"/>
    <mergeCell ref="Q50:R50"/>
    <mergeCell ref="M51:N51"/>
    <mergeCell ref="O51:P51"/>
    <mergeCell ref="Q51:R51"/>
    <mergeCell ref="M52:N52"/>
    <mergeCell ref="O52:P52"/>
    <mergeCell ref="Q52:R52"/>
    <mergeCell ref="M53:N53"/>
    <mergeCell ref="O53:P53"/>
    <mergeCell ref="Q53:R53"/>
    <mergeCell ref="M54:N54"/>
    <mergeCell ref="O54:P54"/>
    <mergeCell ref="Q54:R54"/>
    <mergeCell ref="M55:N55"/>
    <mergeCell ref="O55:P55"/>
    <mergeCell ref="Q55:R55"/>
    <mergeCell ref="M56:N56"/>
    <mergeCell ref="O56:P56"/>
    <mergeCell ref="Q56:R56"/>
    <mergeCell ref="M57:N57"/>
    <mergeCell ref="O57:P57"/>
    <mergeCell ref="Q57:R57"/>
    <mergeCell ref="M58:N58"/>
    <mergeCell ref="O58:P58"/>
    <mergeCell ref="Q58:R58"/>
    <mergeCell ref="M59:N59"/>
    <mergeCell ref="O59:P59"/>
    <mergeCell ref="Q59:R59"/>
    <mergeCell ref="M60:N60"/>
    <mergeCell ref="O60:P60"/>
    <mergeCell ref="Q60:R60"/>
    <mergeCell ref="M61:N61"/>
    <mergeCell ref="O61:P61"/>
    <mergeCell ref="Q61:R61"/>
    <mergeCell ref="M62:N62"/>
    <mergeCell ref="O62:P62"/>
    <mergeCell ref="Q62:R62"/>
    <mergeCell ref="M63:N63"/>
    <mergeCell ref="O63:P63"/>
    <mergeCell ref="Q63:R63"/>
    <mergeCell ref="M64:N64"/>
    <mergeCell ref="O64:P64"/>
    <mergeCell ref="Q64:R64"/>
    <mergeCell ref="M65:N65"/>
    <mergeCell ref="O65:P65"/>
    <mergeCell ref="Q65:R65"/>
    <mergeCell ref="M66:N66"/>
    <mergeCell ref="O66:P66"/>
    <mergeCell ref="Q66:R66"/>
    <mergeCell ref="M67:N67"/>
    <mergeCell ref="O67:P67"/>
    <mergeCell ref="Q67:R67"/>
    <mergeCell ref="M68:N68"/>
    <mergeCell ref="O68:P68"/>
    <mergeCell ref="Q68:R68"/>
    <mergeCell ref="M69:N69"/>
    <mergeCell ref="O69:P69"/>
    <mergeCell ref="Q69:R69"/>
    <mergeCell ref="M70:N70"/>
    <mergeCell ref="O70:P70"/>
    <mergeCell ref="Q70:R70"/>
    <mergeCell ref="M71:N71"/>
    <mergeCell ref="O71:P71"/>
    <mergeCell ref="Q71:R71"/>
    <mergeCell ref="M72:N72"/>
    <mergeCell ref="O72:P72"/>
    <mergeCell ref="Q72:R72"/>
    <mergeCell ref="M73:N73"/>
    <mergeCell ref="O73:P73"/>
    <mergeCell ref="Q73:R73"/>
    <mergeCell ref="M74:N74"/>
    <mergeCell ref="O74:P74"/>
    <mergeCell ref="Q74:R74"/>
    <mergeCell ref="M75:N75"/>
    <mergeCell ref="O75:P75"/>
    <mergeCell ref="Q75:R75"/>
    <mergeCell ref="M76:N76"/>
    <mergeCell ref="O76:P76"/>
    <mergeCell ref="Q76:R76"/>
    <mergeCell ref="M77:N77"/>
    <mergeCell ref="O77:P77"/>
    <mergeCell ref="Q77:R77"/>
    <mergeCell ref="M78:N78"/>
    <mergeCell ref="O78:P78"/>
    <mergeCell ref="Q78:R78"/>
    <mergeCell ref="M79:N79"/>
    <mergeCell ref="O79:P79"/>
    <mergeCell ref="Q79:R79"/>
    <mergeCell ref="M80:N80"/>
    <mergeCell ref="O80:P80"/>
    <mergeCell ref="Q80:R80"/>
    <mergeCell ref="M81:N81"/>
    <mergeCell ref="O81:P81"/>
    <mergeCell ref="Q81:R81"/>
    <mergeCell ref="M82:N82"/>
    <mergeCell ref="O82:P82"/>
    <mergeCell ref="Q82:R82"/>
    <mergeCell ref="M83:N83"/>
    <mergeCell ref="O83:P83"/>
    <mergeCell ref="Q83:R83"/>
    <mergeCell ref="M84:N84"/>
    <mergeCell ref="O84:P84"/>
    <mergeCell ref="Q84:R84"/>
    <mergeCell ref="M85:N85"/>
    <mergeCell ref="O85:P85"/>
    <mergeCell ref="Q85:R85"/>
    <mergeCell ref="M86:N86"/>
    <mergeCell ref="O86:P86"/>
    <mergeCell ref="Q86:R86"/>
    <mergeCell ref="M87:N87"/>
    <mergeCell ref="O87:P87"/>
    <mergeCell ref="Q87:R87"/>
    <mergeCell ref="M88:N88"/>
    <mergeCell ref="O88:P88"/>
    <mergeCell ref="Q88:R88"/>
    <mergeCell ref="M89:N89"/>
    <mergeCell ref="O89:P89"/>
    <mergeCell ref="Q89:R89"/>
    <mergeCell ref="M90:N90"/>
    <mergeCell ref="O90:P90"/>
    <mergeCell ref="Q90:R90"/>
    <mergeCell ref="M91:N91"/>
    <mergeCell ref="O91:P91"/>
    <mergeCell ref="Q91:R91"/>
    <mergeCell ref="M92:N92"/>
    <mergeCell ref="O92:P92"/>
    <mergeCell ref="Q92:R92"/>
  </mergeCells>
  <dataValidations count="2">
    <dataValidation type="list" allowBlank="1" showInputMessage="1" showErrorMessage="1" sqref="K6">
      <formula1>$A$102:$A$103</formula1>
    </dataValidation>
    <dataValidation type="list" allowBlank="1" showInputMessage="1" showErrorMessage="1" sqref="B65456">
      <formula1>#REF!</formula1>
    </dataValidation>
  </dataValidations>
  <hyperlinks>
    <hyperlink ref="A1" location="索引目录!A1" display="返回索引目录"/>
  </hyperlinks>
  <pageMargins left="0.699305555555556" right="0.699305555555556" top="0.75" bottom="0.75" header="0.3" footer="0.3"/>
  <pageSetup paperSize="9" scale="86"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showGridLines="0" workbookViewId="0">
      <selection activeCell="A10" sqref="A10:G11"/>
    </sheetView>
  </sheetViews>
  <sheetFormatPr defaultColWidth="9" defaultRowHeight="18" customHeight="1"/>
  <cols>
    <col min="1" max="1" width="17.75" style="522" customWidth="1"/>
    <col min="2" max="2" width="10.5" style="525" customWidth="1"/>
    <col min="3" max="3" width="8" style="525" customWidth="1"/>
    <col min="4" max="4" width="13" style="525" customWidth="1"/>
    <col min="5" max="5" width="12" style="525" customWidth="1"/>
    <col min="6" max="6" width="11.625" style="525" customWidth="1"/>
    <col min="7" max="7" width="12.75" style="525" customWidth="1"/>
    <col min="8" max="8" width="16.75" style="525" customWidth="1"/>
    <col min="9" max="9" width="18.375" style="525" customWidth="1"/>
    <col min="10" max="10" width="13.875" style="525" customWidth="1"/>
    <col min="11" max="11" width="29.5" style="525" customWidth="1"/>
    <col min="12" max="16384" width="9" style="525"/>
  </cols>
  <sheetData>
    <row r="1" s="521" customFormat="1" ht="30.75" customHeight="1" spans="1:11">
      <c r="A1" s="526" t="s">
        <v>3</v>
      </c>
      <c r="B1" s="527"/>
      <c r="C1" s="527"/>
      <c r="D1" s="527"/>
      <c r="E1" s="527"/>
      <c r="F1" s="527"/>
      <c r="G1" s="527"/>
      <c r="H1" s="527"/>
      <c r="I1" s="527"/>
      <c r="J1" s="527"/>
      <c r="K1" s="527"/>
    </row>
    <row r="2" customHeight="1" spans="1:11">
      <c r="A2" s="528" t="str">
        <f>"评估基准日："&amp;TEXT(基本信息输入表!M7,"yyyy年mm月dd日")</f>
        <v>评估基准日：2023年01月31日</v>
      </c>
      <c r="B2" s="528"/>
      <c r="C2" s="528"/>
      <c r="D2" s="528"/>
      <c r="E2" s="528"/>
      <c r="F2" s="528"/>
      <c r="G2" s="528"/>
      <c r="H2" s="528"/>
      <c r="I2" s="528"/>
      <c r="J2" s="528"/>
      <c r="K2" s="528"/>
    </row>
    <row r="3" ht="17.25" customHeight="1" spans="1:11">
      <c r="A3" s="529" t="s">
        <v>159</v>
      </c>
      <c r="B3" s="528"/>
      <c r="C3" s="528"/>
      <c r="D3" s="528"/>
      <c r="E3" s="528"/>
      <c r="F3" s="528"/>
      <c r="G3" s="528"/>
      <c r="H3" s="528"/>
      <c r="I3" s="585"/>
      <c r="J3" s="586"/>
      <c r="K3" s="587"/>
    </row>
    <row r="4" s="522" customFormat="1" customHeight="1" spans="1:12">
      <c r="A4" s="530" t="s">
        <v>160</v>
      </c>
      <c r="B4" s="531" t="s">
        <v>161</v>
      </c>
      <c r="C4" s="532" t="s">
        <v>162</v>
      </c>
      <c r="D4" s="533"/>
      <c r="E4" s="533"/>
      <c r="F4" s="533"/>
      <c r="G4" s="534"/>
      <c r="H4" s="531" t="s">
        <v>163</v>
      </c>
      <c r="I4" s="588" t="s">
        <v>164</v>
      </c>
      <c r="J4" s="589" t="s">
        <v>165</v>
      </c>
      <c r="K4" s="590"/>
      <c r="L4" s="525"/>
    </row>
    <row r="5" s="522" customFormat="1" customHeight="1" spans="1:12">
      <c r="A5" s="535"/>
      <c r="B5" s="536" t="s">
        <v>166</v>
      </c>
      <c r="C5" s="537"/>
      <c r="D5" s="538"/>
      <c r="E5" s="538"/>
      <c r="F5" s="538"/>
      <c r="G5" s="539"/>
      <c r="H5" s="540" t="s">
        <v>167</v>
      </c>
      <c r="I5" s="591" t="s">
        <v>168</v>
      </c>
      <c r="J5" s="547" t="s">
        <v>169</v>
      </c>
      <c r="K5" s="592"/>
      <c r="L5" s="525"/>
    </row>
    <row r="6" s="522" customFormat="1" customHeight="1" spans="1:11">
      <c r="A6" s="541" t="s">
        <v>170</v>
      </c>
      <c r="B6" s="542" t="s">
        <v>171</v>
      </c>
      <c r="C6" s="543"/>
      <c r="D6" s="543"/>
      <c r="E6" s="544"/>
      <c r="F6" s="545" t="s">
        <v>172</v>
      </c>
      <c r="G6" s="546">
        <v>244100</v>
      </c>
      <c r="H6" s="547"/>
      <c r="I6" s="593"/>
      <c r="J6" s="547" t="s">
        <v>173</v>
      </c>
      <c r="K6" s="594">
        <v>18956218455</v>
      </c>
    </row>
    <row r="7" s="522" customFormat="1" customHeight="1" spans="1:11">
      <c r="A7" s="548" t="s">
        <v>174</v>
      </c>
      <c r="B7" s="542" t="s">
        <v>171</v>
      </c>
      <c r="C7" s="543"/>
      <c r="D7" s="543"/>
      <c r="E7" s="544"/>
      <c r="F7" s="545" t="s">
        <v>172</v>
      </c>
      <c r="G7" s="546">
        <v>244100</v>
      </c>
      <c r="H7" s="540" t="s">
        <v>175</v>
      </c>
      <c r="I7" s="591" t="s">
        <v>176</v>
      </c>
      <c r="J7" s="547" t="s">
        <v>169</v>
      </c>
      <c r="K7" s="592"/>
    </row>
    <row r="8" s="522" customFormat="1" customHeight="1" spans="1:11">
      <c r="A8" s="548" t="s">
        <v>177</v>
      </c>
      <c r="B8" s="549"/>
      <c r="C8" s="545" t="s">
        <v>178</v>
      </c>
      <c r="D8" s="549"/>
      <c r="E8" s="550" t="s">
        <v>179</v>
      </c>
      <c r="F8" s="551"/>
      <c r="G8" s="552"/>
      <c r="H8" s="547"/>
      <c r="I8" s="593"/>
      <c r="J8" s="547" t="s">
        <v>173</v>
      </c>
      <c r="K8" s="594">
        <v>13355629997</v>
      </c>
    </row>
    <row r="9" s="522" customFormat="1" ht="74.25" customHeight="1" spans="1:11">
      <c r="A9" s="541" t="s">
        <v>180</v>
      </c>
      <c r="B9" s="553" t="s">
        <v>181</v>
      </c>
      <c r="C9" s="554"/>
      <c r="D9" s="554"/>
      <c r="E9" s="554"/>
      <c r="F9" s="554"/>
      <c r="G9" s="555"/>
      <c r="H9" s="536" t="s">
        <v>182</v>
      </c>
      <c r="I9" s="595">
        <v>35417</v>
      </c>
      <c r="J9" s="536" t="s">
        <v>183</v>
      </c>
      <c r="K9" s="596" t="s">
        <v>184</v>
      </c>
    </row>
    <row r="10" s="523" customFormat="1" customHeight="1" spans="1:11">
      <c r="A10" s="556" t="s">
        <v>185</v>
      </c>
      <c r="B10" s="557"/>
      <c r="C10" s="557"/>
      <c r="D10" s="557"/>
      <c r="E10" s="557"/>
      <c r="F10" s="557"/>
      <c r="G10" s="558"/>
      <c r="H10" s="559" t="s">
        <v>186</v>
      </c>
      <c r="I10" s="573"/>
      <c r="J10" s="559" t="s">
        <v>187</v>
      </c>
      <c r="K10" s="597"/>
    </row>
    <row r="11" s="523" customFormat="1" customHeight="1" spans="1:11">
      <c r="A11" s="560"/>
      <c r="B11" s="561"/>
      <c r="C11" s="561"/>
      <c r="D11" s="561"/>
      <c r="E11" s="561"/>
      <c r="F11" s="561"/>
      <c r="G11" s="562"/>
      <c r="H11" s="545" t="s">
        <v>188</v>
      </c>
      <c r="I11" s="545" t="s">
        <v>189</v>
      </c>
      <c r="J11" s="545" t="s">
        <v>188</v>
      </c>
      <c r="K11" s="598" t="s">
        <v>189</v>
      </c>
    </row>
    <row r="12" s="524" customFormat="1" customHeight="1" spans="1:12">
      <c r="A12" s="563">
        <v>1</v>
      </c>
      <c r="B12" s="564"/>
      <c r="C12" s="565"/>
      <c r="D12" s="565"/>
      <c r="E12" s="565"/>
      <c r="F12" s="565"/>
      <c r="G12" s="566"/>
      <c r="H12" s="567"/>
      <c r="I12" s="599"/>
      <c r="J12" s="567"/>
      <c r="K12" s="600"/>
      <c r="L12" s="525"/>
    </row>
    <row r="13" customHeight="1" spans="1:11">
      <c r="A13" s="563">
        <v>2</v>
      </c>
      <c r="B13" s="564"/>
      <c r="C13" s="565"/>
      <c r="D13" s="565"/>
      <c r="E13" s="565"/>
      <c r="F13" s="565"/>
      <c r="G13" s="566"/>
      <c r="H13" s="567"/>
      <c r="I13" s="599"/>
      <c r="J13" s="567"/>
      <c r="K13" s="600"/>
    </row>
    <row r="14" customHeight="1" spans="1:11">
      <c r="A14" s="563">
        <v>3</v>
      </c>
      <c r="B14" s="564"/>
      <c r="C14" s="565"/>
      <c r="D14" s="565"/>
      <c r="E14" s="565"/>
      <c r="F14" s="565"/>
      <c r="G14" s="566"/>
      <c r="H14" s="567"/>
      <c r="I14" s="599"/>
      <c r="J14" s="567"/>
      <c r="K14" s="600"/>
    </row>
    <row r="15" customHeight="1" spans="1:11">
      <c r="A15" s="563">
        <v>4</v>
      </c>
      <c r="B15" s="564"/>
      <c r="C15" s="565"/>
      <c r="D15" s="565"/>
      <c r="E15" s="565"/>
      <c r="F15" s="565"/>
      <c r="G15" s="566"/>
      <c r="H15" s="568"/>
      <c r="I15" s="601"/>
      <c r="J15" s="601"/>
      <c r="K15" s="602"/>
    </row>
    <row r="16" customHeight="1" spans="1:11">
      <c r="A16" s="563">
        <v>5</v>
      </c>
      <c r="B16" s="564"/>
      <c r="C16" s="565"/>
      <c r="D16" s="565"/>
      <c r="E16" s="565"/>
      <c r="F16" s="565"/>
      <c r="G16" s="566"/>
      <c r="H16" s="568"/>
      <c r="I16" s="601"/>
      <c r="J16" s="601"/>
      <c r="K16" s="602"/>
    </row>
    <row r="17" customHeight="1" spans="1:11">
      <c r="A17" s="569" t="s">
        <v>190</v>
      </c>
      <c r="B17" s="564"/>
      <c r="C17" s="565"/>
      <c r="D17" s="565"/>
      <c r="E17" s="565"/>
      <c r="F17" s="565"/>
      <c r="G17" s="566"/>
      <c r="H17" s="570"/>
      <c r="I17" s="603"/>
      <c r="J17" s="603"/>
      <c r="K17" s="604"/>
    </row>
    <row r="18" s="523" customFormat="1" customHeight="1" spans="1:11">
      <c r="A18" s="571" t="s">
        <v>191</v>
      </c>
      <c r="B18" s="572"/>
      <c r="C18" s="572"/>
      <c r="D18" s="572"/>
      <c r="E18" s="573"/>
      <c r="F18" s="559" t="s">
        <v>192</v>
      </c>
      <c r="G18" s="572"/>
      <c r="H18" s="573"/>
      <c r="I18" s="589" t="s">
        <v>193</v>
      </c>
      <c r="J18" s="531" t="s">
        <v>194</v>
      </c>
      <c r="K18" s="605" t="s">
        <v>195</v>
      </c>
    </row>
    <row r="19" customHeight="1" spans="1:11">
      <c r="A19" s="563">
        <v>1</v>
      </c>
      <c r="B19" s="574"/>
      <c r="C19" s="575"/>
      <c r="D19" s="575"/>
      <c r="E19" s="576"/>
      <c r="F19" s="537"/>
      <c r="G19" s="538"/>
      <c r="H19" s="539"/>
      <c r="I19" s="601"/>
      <c r="J19" s="606"/>
      <c r="K19" s="607"/>
    </row>
    <row r="20" customHeight="1" spans="1:11">
      <c r="A20" s="563">
        <v>2</v>
      </c>
      <c r="B20" s="574"/>
      <c r="C20" s="575"/>
      <c r="D20" s="575"/>
      <c r="E20" s="576"/>
      <c r="F20" s="537"/>
      <c r="G20" s="538"/>
      <c r="H20" s="539"/>
      <c r="I20" s="601"/>
      <c r="J20" s="606"/>
      <c r="K20" s="607"/>
    </row>
    <row r="21" customHeight="1" spans="1:11">
      <c r="A21" s="563">
        <v>3</v>
      </c>
      <c r="B21" s="574"/>
      <c r="C21" s="575"/>
      <c r="D21" s="575"/>
      <c r="E21" s="576"/>
      <c r="F21" s="537"/>
      <c r="G21" s="538"/>
      <c r="H21" s="539"/>
      <c r="I21" s="601"/>
      <c r="J21" s="606"/>
      <c r="K21" s="607"/>
    </row>
    <row r="22" customHeight="1" spans="1:11">
      <c r="A22" s="563">
        <v>4</v>
      </c>
      <c r="B22" s="574"/>
      <c r="C22" s="575"/>
      <c r="D22" s="575"/>
      <c r="E22" s="576"/>
      <c r="F22" s="537"/>
      <c r="G22" s="538"/>
      <c r="H22" s="539"/>
      <c r="I22" s="601"/>
      <c r="J22" s="606"/>
      <c r="K22" s="607"/>
    </row>
    <row r="23" customHeight="1" spans="1:11">
      <c r="A23" s="563">
        <v>5</v>
      </c>
      <c r="B23" s="574"/>
      <c r="C23" s="575"/>
      <c r="D23" s="575"/>
      <c r="E23" s="576"/>
      <c r="F23" s="537"/>
      <c r="G23" s="538"/>
      <c r="H23" s="539"/>
      <c r="I23" s="601"/>
      <c r="J23" s="606"/>
      <c r="K23" s="607"/>
    </row>
    <row r="24" customHeight="1" spans="1:11">
      <c r="A24" s="577">
        <v>6</v>
      </c>
      <c r="B24" s="574"/>
      <c r="C24" s="575"/>
      <c r="D24" s="575"/>
      <c r="E24" s="576"/>
      <c r="F24" s="537"/>
      <c r="G24" s="538"/>
      <c r="H24" s="539"/>
      <c r="I24" s="601"/>
      <c r="J24" s="606"/>
      <c r="K24" s="607"/>
    </row>
    <row r="25" customHeight="1" spans="1:11">
      <c r="A25" s="577">
        <v>7</v>
      </c>
      <c r="B25" s="574"/>
      <c r="C25" s="575"/>
      <c r="D25" s="575"/>
      <c r="E25" s="576"/>
      <c r="F25" s="537"/>
      <c r="G25" s="538"/>
      <c r="H25" s="539"/>
      <c r="I25" s="608"/>
      <c r="J25" s="606"/>
      <c r="K25" s="607"/>
    </row>
    <row r="26" customHeight="1" spans="1:11">
      <c r="A26" s="563">
        <v>8</v>
      </c>
      <c r="B26" s="574"/>
      <c r="C26" s="575"/>
      <c r="D26" s="575"/>
      <c r="E26" s="576"/>
      <c r="F26" s="537"/>
      <c r="G26" s="538"/>
      <c r="H26" s="539"/>
      <c r="I26" s="609"/>
      <c r="J26" s="606"/>
      <c r="K26" s="607"/>
    </row>
    <row r="27" customHeight="1" spans="1:11">
      <c r="A27" s="577">
        <v>9</v>
      </c>
      <c r="B27" s="574"/>
      <c r="C27" s="575"/>
      <c r="D27" s="575"/>
      <c r="E27" s="576"/>
      <c r="F27" s="537"/>
      <c r="G27" s="538"/>
      <c r="H27" s="539"/>
      <c r="I27" s="608"/>
      <c r="J27" s="606"/>
      <c r="K27" s="607"/>
    </row>
    <row r="28" customHeight="1" spans="1:11">
      <c r="A28" s="578">
        <v>10</v>
      </c>
      <c r="B28" s="579"/>
      <c r="C28" s="580"/>
      <c r="D28" s="580"/>
      <c r="E28" s="581"/>
      <c r="F28" s="582"/>
      <c r="G28" s="583"/>
      <c r="H28" s="584"/>
      <c r="I28" s="610"/>
      <c r="J28" s="611"/>
      <c r="K28" s="612"/>
    </row>
    <row r="29" customHeight="1" spans="4:4">
      <c r="D29" s="522"/>
    </row>
  </sheetData>
  <mergeCells count="37">
    <mergeCell ref="A2:K2"/>
    <mergeCell ref="C4:G4"/>
    <mergeCell ref="C5:G5"/>
    <mergeCell ref="B6:E6"/>
    <mergeCell ref="B7:E7"/>
    <mergeCell ref="B9:G9"/>
    <mergeCell ref="B12:G12"/>
    <mergeCell ref="B13:G13"/>
    <mergeCell ref="B14:G14"/>
    <mergeCell ref="B15:G15"/>
    <mergeCell ref="B16:G16"/>
    <mergeCell ref="B17:G17"/>
    <mergeCell ref="B19:E19"/>
    <mergeCell ref="F19:H19"/>
    <mergeCell ref="B20:E20"/>
    <mergeCell ref="F20:H20"/>
    <mergeCell ref="B21:E21"/>
    <mergeCell ref="F21:H21"/>
    <mergeCell ref="B22:E22"/>
    <mergeCell ref="F22:H22"/>
    <mergeCell ref="B23:E23"/>
    <mergeCell ref="F23:H23"/>
    <mergeCell ref="B24:E24"/>
    <mergeCell ref="F24:H24"/>
    <mergeCell ref="B25:E25"/>
    <mergeCell ref="F25:H25"/>
    <mergeCell ref="B26:E26"/>
    <mergeCell ref="F26:H26"/>
    <mergeCell ref="B27:E27"/>
    <mergeCell ref="F27:H27"/>
    <mergeCell ref="B28:E28"/>
    <mergeCell ref="F28:H28"/>
    <mergeCell ref="H5:H6"/>
    <mergeCell ref="H7:H8"/>
    <mergeCell ref="I5:I6"/>
    <mergeCell ref="I7:I8"/>
    <mergeCell ref="A10:G11"/>
  </mergeCells>
  <pageMargins left="0.707638888888889" right="0.707638888888889" top="0.747916666666667" bottom="0.747916666666667" header="0.313888888888889" footer="0.313888888888889"/>
  <pageSetup paperSize="9" scale="75" orientation="landscape"/>
  <headerFooter>
    <oddFooter>&amp;R&amp;P/&amp;N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showGridLines="0" workbookViewId="0">
      <selection activeCell="H22" sqref="H22"/>
    </sheetView>
  </sheetViews>
  <sheetFormatPr defaultColWidth="9" defaultRowHeight="15.75" customHeight="1"/>
  <cols>
    <col min="1" max="1" width="23.75" style="3" customWidth="1"/>
    <col min="2" max="2" width="6.625" style="3" customWidth="1"/>
    <col min="3" max="4" width="18.625" style="3" hidden="1" customWidth="1" outlineLevel="1"/>
    <col min="5" max="5" width="21" style="3" customWidth="1" collapsed="1"/>
    <col min="6" max="7" width="21" style="3" customWidth="1"/>
    <col min="8" max="8" width="18.625" style="3" customWidth="1"/>
    <col min="9" max="9" width="9" style="3"/>
    <col min="10" max="10" width="18.25" style="3" customWidth="1"/>
    <col min="11" max="16384" width="9" style="3"/>
  </cols>
  <sheetData>
    <row r="1" customHeight="1" spans="1:1">
      <c r="A1" s="5"/>
    </row>
    <row r="2" s="503" customFormat="1" ht="25.5" customHeight="1" spans="1:8">
      <c r="A2" s="505" t="s">
        <v>196</v>
      </c>
      <c r="B2" s="505"/>
      <c r="C2" s="505"/>
      <c r="D2" s="505"/>
      <c r="E2" s="505"/>
      <c r="F2" s="505"/>
      <c r="G2" s="505"/>
      <c r="H2" s="505"/>
    </row>
    <row r="3" s="504" customFormat="1" customHeight="1" spans="1:8">
      <c r="A3" s="506" t="str">
        <f>"评估基准日："&amp;TEXT(基本信息输入表!M7,"yyyy年mm月dd日")</f>
        <v>评估基准日：2023年01月31日</v>
      </c>
      <c r="B3" s="506"/>
      <c r="C3" s="506"/>
      <c r="D3" s="506"/>
      <c r="E3" s="506"/>
      <c r="F3" s="506"/>
      <c r="G3" s="506"/>
      <c r="H3" s="506"/>
    </row>
    <row r="4" s="504" customFormat="1" customHeight="1" spans="1:8">
      <c r="A4" s="506"/>
      <c r="B4" s="506"/>
      <c r="C4" s="506"/>
      <c r="D4" s="506"/>
      <c r="E4" s="506"/>
      <c r="F4" s="506"/>
      <c r="G4" s="506"/>
      <c r="H4" s="507" t="s">
        <v>197</v>
      </c>
    </row>
    <row r="5" s="504" customFormat="1" customHeight="1" spans="1:8">
      <c r="A5" s="504" t="str">
        <f>基本信息输入表!K6&amp;"："&amp;基本信息输入表!M6</f>
        <v>产权持有单位：山东烟草投资管理有限公司</v>
      </c>
      <c r="H5" s="507" t="s">
        <v>198</v>
      </c>
    </row>
    <row r="6" s="2" customFormat="1" customHeight="1" spans="1:8">
      <c r="A6" s="508" t="s">
        <v>199</v>
      </c>
      <c r="B6" s="508"/>
      <c r="C6" s="509" t="s">
        <v>200</v>
      </c>
      <c r="D6" s="509" t="s">
        <v>201</v>
      </c>
      <c r="E6" s="8" t="s">
        <v>202</v>
      </c>
      <c r="F6" s="353" t="s">
        <v>203</v>
      </c>
      <c r="G6" s="8" t="s">
        <v>204</v>
      </c>
      <c r="H6" s="8" t="s">
        <v>205</v>
      </c>
    </row>
    <row r="7" s="2" customFormat="1" customHeight="1" spans="1:8">
      <c r="A7" s="508"/>
      <c r="B7" s="508"/>
      <c r="C7" s="510"/>
      <c r="D7" s="510"/>
      <c r="E7" s="8" t="s">
        <v>206</v>
      </c>
      <c r="F7" s="8" t="s">
        <v>207</v>
      </c>
      <c r="G7" s="8" t="s">
        <v>208</v>
      </c>
      <c r="H7" s="8" t="s">
        <v>209</v>
      </c>
    </row>
    <row r="8" customHeight="1" spans="1:8">
      <c r="A8" s="511" t="s">
        <v>210</v>
      </c>
      <c r="B8" s="512">
        <v>1</v>
      </c>
      <c r="C8" s="268">
        <f>ROUND('2-分类汇总'!C7/10000,2)</f>
        <v>0</v>
      </c>
      <c r="D8" s="268">
        <f>ROUND('2-分类汇总'!D7/10000,2)</f>
        <v>0</v>
      </c>
      <c r="E8" s="344">
        <f>ROUND('2-分类汇总'!E7/10000,2)</f>
        <v>0</v>
      </c>
      <c r="F8" s="344">
        <f>ROUND('2-分类汇总'!F7/10000,2)</f>
        <v>0</v>
      </c>
      <c r="G8" s="344">
        <f>ROUND('2-分类汇总'!G7/10000,2)</f>
        <v>0</v>
      </c>
      <c r="H8" s="488" t="str">
        <f>IF(G8=0,"",G8/E8*100)</f>
        <v/>
      </c>
    </row>
    <row r="9" customHeight="1" spans="1:8">
      <c r="A9" s="511" t="s">
        <v>211</v>
      </c>
      <c r="B9" s="513">
        <v>2</v>
      </c>
      <c r="C9" s="268">
        <f>SUM(C10:C17)-C16</f>
        <v>0</v>
      </c>
      <c r="D9" s="268">
        <f>SUM(D10:D17)-D16</f>
        <v>0</v>
      </c>
      <c r="E9" s="268">
        <f>SUM(E10:E17)-E16</f>
        <v>94.92</v>
      </c>
      <c r="F9" s="344">
        <f t="shared" ref="F9:G9" si="0">SUM(F10:F17)-F16</f>
        <v>1506.44</v>
      </c>
      <c r="G9" s="344">
        <f t="shared" si="0"/>
        <v>1411.52</v>
      </c>
      <c r="H9" s="315">
        <f>IF(G9=0,"",G9/E9*100)</f>
        <v>1487.06278971766</v>
      </c>
    </row>
    <row r="10" s="66" customFormat="1" customHeight="1" spans="1:8">
      <c r="A10" s="514" t="s">
        <v>212</v>
      </c>
      <c r="B10" s="515">
        <v>3</v>
      </c>
      <c r="C10" s="488">
        <f>ROUND('2-分类汇总'!C33/10000,2)</f>
        <v>0</v>
      </c>
      <c r="D10" s="488">
        <f>ROUND('2-分类汇总'!D33/10000,2)</f>
        <v>0</v>
      </c>
      <c r="E10" s="344">
        <f>ROUND('2-分类汇总'!E33/10000,2)</f>
        <v>0</v>
      </c>
      <c r="F10" s="344">
        <f>ROUND('2-分类汇总'!F33/10000,2)</f>
        <v>0</v>
      </c>
      <c r="G10" s="344">
        <f>ROUND('2-分类汇总'!G33/10000,2)</f>
        <v>0</v>
      </c>
      <c r="H10" s="315" t="str">
        <f t="shared" ref="H10:H22" si="1">IF(G10=0,"",G10/E10*100)</f>
        <v/>
      </c>
    </row>
    <row r="11" s="66" customFormat="1" customHeight="1" spans="1:8">
      <c r="A11" s="516" t="s">
        <v>213</v>
      </c>
      <c r="B11" s="515">
        <v>4</v>
      </c>
      <c r="C11" s="488">
        <f>ROUND('2-分类汇总'!C36/10000,2)</f>
        <v>0</v>
      </c>
      <c r="D11" s="488">
        <f>ROUND('2-分类汇总'!D36/10000,2)</f>
        <v>0</v>
      </c>
      <c r="E11" s="344">
        <f>ROUND('2-分类汇总'!E36/10000,2)</f>
        <v>0</v>
      </c>
      <c r="F11" s="344">
        <f>ROUND('2-分类汇总'!F36/10000,2)</f>
        <v>0</v>
      </c>
      <c r="G11" s="344">
        <f>ROUND('2-分类汇总'!G36/10000,2)</f>
        <v>0</v>
      </c>
      <c r="H11" s="315" t="str">
        <f t="shared" si="1"/>
        <v/>
      </c>
    </row>
    <row r="12" s="66" customFormat="1" customHeight="1" spans="1:8">
      <c r="A12" s="516" t="s">
        <v>214</v>
      </c>
      <c r="B12" s="515">
        <v>5</v>
      </c>
      <c r="C12" s="315">
        <f>ROUND('2-分类汇总'!C47/10000,2)</f>
        <v>0</v>
      </c>
      <c r="D12" s="315">
        <f>ROUND('2-分类汇总'!D47/10000,2)</f>
        <v>0</v>
      </c>
      <c r="E12" s="315">
        <f>ROUND('2-分类汇总'!E47/10000,2)</f>
        <v>94.92</v>
      </c>
      <c r="F12" s="344">
        <f>ROUND('2-分类汇总'!F47/10000,2)</f>
        <v>1506.44</v>
      </c>
      <c r="G12" s="344">
        <f>ROUND('2-分类汇总'!G47/10000,2)</f>
        <v>1411.52</v>
      </c>
      <c r="H12" s="315">
        <f t="shared" si="1"/>
        <v>1487.06278971766</v>
      </c>
    </row>
    <row r="13" s="66" customFormat="1" customHeight="1" spans="1:8">
      <c r="A13" s="516" t="s">
        <v>215</v>
      </c>
      <c r="B13" s="515">
        <v>6</v>
      </c>
      <c r="C13" s="488">
        <f>ROUND('2-分类汇总'!C48/10000,2)</f>
        <v>0</v>
      </c>
      <c r="D13" s="488">
        <f>ROUND('2-分类汇总'!D48/10000,2)</f>
        <v>0</v>
      </c>
      <c r="E13" s="344">
        <f>ROUND('2-分类汇总'!E48/10000,2)</f>
        <v>0</v>
      </c>
      <c r="F13" s="344">
        <f>ROUND('2-分类汇总'!F48/10000,2)</f>
        <v>0</v>
      </c>
      <c r="G13" s="344">
        <f>ROUND('2-分类汇总'!G48/10000,2)</f>
        <v>0</v>
      </c>
      <c r="H13" s="315" t="str">
        <f t="shared" si="1"/>
        <v/>
      </c>
    </row>
    <row r="14" s="66" customFormat="1" customHeight="1" spans="1:8">
      <c r="A14" s="516" t="s">
        <v>216</v>
      </c>
      <c r="B14" s="515">
        <v>7</v>
      </c>
      <c r="C14" s="488">
        <f>ROUND('2-分类汇总'!C54/10000,2)</f>
        <v>0</v>
      </c>
      <c r="D14" s="488">
        <f>ROUND('2-分类汇总'!D54/10000,2)</f>
        <v>0</v>
      </c>
      <c r="E14" s="344">
        <f>ROUND('2-分类汇总'!E54/10000,2)</f>
        <v>0</v>
      </c>
      <c r="F14" s="344">
        <f>ROUND('2-分类汇总'!F54/10000,2)</f>
        <v>0</v>
      </c>
      <c r="G14" s="344">
        <f>ROUND('2-分类汇总'!G54/10000,2)</f>
        <v>0</v>
      </c>
      <c r="H14" s="315" t="str">
        <f t="shared" si="1"/>
        <v/>
      </c>
    </row>
    <row r="15" s="66" customFormat="1" customHeight="1" spans="1:8">
      <c r="A15" s="516" t="s">
        <v>217</v>
      </c>
      <c r="B15" s="515">
        <v>8</v>
      </c>
      <c r="C15" s="488">
        <f>ROUND('2-分类汇总'!C58/10000,2)</f>
        <v>0</v>
      </c>
      <c r="D15" s="488">
        <f>ROUND('2-分类汇总'!D58/10000,2)</f>
        <v>0</v>
      </c>
      <c r="E15" s="344">
        <f>ROUND('2-分类汇总'!E58/10000,2)</f>
        <v>0</v>
      </c>
      <c r="F15" s="344">
        <f>ROUND('2-分类汇总'!F58/10000,2)</f>
        <v>0</v>
      </c>
      <c r="G15" s="344">
        <f>ROUND('2-分类汇总'!G58/10000,2)</f>
        <v>0</v>
      </c>
      <c r="H15" s="315" t="str">
        <f t="shared" si="1"/>
        <v/>
      </c>
    </row>
    <row r="16" s="66" customFormat="1" customHeight="1" spans="1:8">
      <c r="A16" s="516" t="s">
        <v>218</v>
      </c>
      <c r="B16" s="515">
        <v>9</v>
      </c>
      <c r="C16" s="488">
        <f>ROUND('2-分类汇总'!C56/10000,2)</f>
        <v>0</v>
      </c>
      <c r="D16" s="488">
        <f>ROUND('2-分类汇总'!D56/10000,2)</f>
        <v>0</v>
      </c>
      <c r="E16" s="344">
        <f>ROUND('2-分类汇总'!E56/10000,2)</f>
        <v>0</v>
      </c>
      <c r="F16" s="344">
        <f>ROUND('2-分类汇总'!F56/10000,2)</f>
        <v>0</v>
      </c>
      <c r="G16" s="344">
        <f>ROUND('2-分类汇总'!G56/10000,2)</f>
        <v>0</v>
      </c>
      <c r="H16" s="315" t="str">
        <f t="shared" si="1"/>
        <v/>
      </c>
    </row>
    <row r="17" s="66" customFormat="1" customHeight="1" spans="1:8">
      <c r="A17" s="516" t="s">
        <v>219</v>
      </c>
      <c r="B17" s="515">
        <v>10</v>
      </c>
      <c r="C17" s="488">
        <f>SUM('2-分类汇总'!C26,'2-分类汇总'!C29:C30,'2-分类汇总'!C49:C51,'2-分类汇总'!C59:C63)/10000</f>
        <v>0</v>
      </c>
      <c r="D17" s="488">
        <f>SUM('2-分类汇总'!D26,'2-分类汇总'!D29:D30,'2-分类汇总'!D49:D51,'2-分类汇总'!D59:D63)/10000</f>
        <v>0</v>
      </c>
      <c r="E17" s="344">
        <f>SUM('2-分类汇总'!E26,'2-分类汇总'!E29:E30,'2-分类汇总'!E49:E51,'2-分类汇总'!E59:E63)/10000</f>
        <v>0</v>
      </c>
      <c r="F17" s="344">
        <f>SUM('2-分类汇总'!F26,'2-分类汇总'!F29:F30,'2-分类汇总'!F49:F51,'2-分类汇总'!F59:F63)/10000</f>
        <v>0</v>
      </c>
      <c r="G17" s="344">
        <f>SUM('2-分类汇总'!G26,'2-分类汇总'!G29:G30,'2-分类汇总'!G49:G51,'2-分类汇总'!G59:G63)/10000</f>
        <v>0</v>
      </c>
      <c r="H17" s="315" t="str">
        <f t="shared" si="1"/>
        <v/>
      </c>
    </row>
    <row r="18" s="477" customFormat="1" customHeight="1" spans="1:8">
      <c r="A18" s="517" t="s">
        <v>220</v>
      </c>
      <c r="B18" s="512">
        <v>11</v>
      </c>
      <c r="C18" s="268">
        <f>C8+C9</f>
        <v>0</v>
      </c>
      <c r="D18" s="268">
        <f>D8+D9</f>
        <v>0</v>
      </c>
      <c r="E18" s="268">
        <f>E8+E9</f>
        <v>94.92</v>
      </c>
      <c r="F18" s="344">
        <f t="shared" ref="F18:G18" si="2">F8+F9</f>
        <v>1506.44</v>
      </c>
      <c r="G18" s="344">
        <f t="shared" si="2"/>
        <v>1411.52</v>
      </c>
      <c r="H18" s="315">
        <f t="shared" si="1"/>
        <v>1487.06278971766</v>
      </c>
    </row>
    <row r="19" s="477" customFormat="1" customHeight="1" spans="1:8">
      <c r="A19" s="511" t="s">
        <v>221</v>
      </c>
      <c r="B19" s="512">
        <v>12</v>
      </c>
      <c r="C19" s="492">
        <f>ROUND('2-分类汇总'!C65/10000,2)</f>
        <v>0</v>
      </c>
      <c r="D19" s="492">
        <f>ROUND('2-分类汇总'!D65/10000,2)</f>
        <v>0</v>
      </c>
      <c r="E19" s="344">
        <f>ROUND('2-分类汇总'!E65/10000,2)</f>
        <v>0</v>
      </c>
      <c r="F19" s="344">
        <f>ROUND('2-分类汇总'!F65/10000,2)</f>
        <v>0</v>
      </c>
      <c r="G19" s="344">
        <f>ROUND('2-分类汇总'!G65/10000,2)</f>
        <v>0</v>
      </c>
      <c r="H19" s="315" t="str">
        <f t="shared" si="1"/>
        <v/>
      </c>
    </row>
    <row r="20" s="477" customFormat="1" customHeight="1" spans="1:8">
      <c r="A20" s="511" t="s">
        <v>222</v>
      </c>
      <c r="B20" s="512">
        <v>13</v>
      </c>
      <c r="C20" s="492">
        <f>ROUND('2-分类汇总'!C78/10000,2)</f>
        <v>0</v>
      </c>
      <c r="D20" s="492">
        <f>ROUND('2-分类汇总'!D78/10000,2)</f>
        <v>0</v>
      </c>
      <c r="E20" s="344">
        <f>ROUND('2-分类汇总'!E78/10000,2)</f>
        <v>0</v>
      </c>
      <c r="F20" s="344">
        <f>ROUND('2-分类汇总'!F78/10000,2)</f>
        <v>0</v>
      </c>
      <c r="G20" s="344">
        <f>ROUND('2-分类汇总'!G78/10000,2)</f>
        <v>0</v>
      </c>
      <c r="H20" s="315" t="str">
        <f t="shared" si="1"/>
        <v/>
      </c>
    </row>
    <row r="21" s="477" customFormat="1" customHeight="1" spans="1:8">
      <c r="A21" s="517" t="s">
        <v>223</v>
      </c>
      <c r="B21" s="512">
        <v>14</v>
      </c>
      <c r="C21" s="492">
        <f>SUM(C19:C20)</f>
        <v>0</v>
      </c>
      <c r="D21" s="492">
        <f>SUM(D19:D20)</f>
        <v>0</v>
      </c>
      <c r="E21" s="344">
        <f>SUM(E19:E20)</f>
        <v>0</v>
      </c>
      <c r="F21" s="344">
        <f t="shared" ref="F21:G21" si="3">SUM(F19:F20)</f>
        <v>0</v>
      </c>
      <c r="G21" s="344">
        <f t="shared" si="3"/>
        <v>0</v>
      </c>
      <c r="H21" s="315" t="str">
        <f t="shared" si="1"/>
        <v/>
      </c>
    </row>
    <row r="22" s="477" customFormat="1" customHeight="1" spans="1:8">
      <c r="A22" s="517" t="s">
        <v>224</v>
      </c>
      <c r="B22" s="512">
        <v>15</v>
      </c>
      <c r="C22" s="492">
        <f>C18-C21</f>
        <v>0</v>
      </c>
      <c r="D22" s="492">
        <f>D18-D21</f>
        <v>0</v>
      </c>
      <c r="E22" s="268">
        <f>E18-E21</f>
        <v>94.92</v>
      </c>
      <c r="F22" s="344">
        <f t="shared" ref="F22:G22" si="4">F18-F21</f>
        <v>1506.44</v>
      </c>
      <c r="G22" s="344">
        <f t="shared" si="4"/>
        <v>1411.52</v>
      </c>
      <c r="H22" s="315">
        <f t="shared" si="1"/>
        <v>1487.06278971766</v>
      </c>
    </row>
    <row r="23" s="477" customFormat="1" ht="29.25" customHeight="1" spans="1:8">
      <c r="A23" s="518"/>
      <c r="B23" s="519"/>
      <c r="C23" s="143"/>
      <c r="D23" s="143"/>
      <c r="E23" s="143"/>
      <c r="F23" s="143"/>
      <c r="G23" s="520"/>
      <c r="H23" s="520" t="str">
        <f>'2-分类汇总'!H88</f>
        <v>评估机构：北京中企华资产评估有限责任公司</v>
      </c>
    </row>
    <row r="24" customHeight="1" spans="9:9">
      <c r="I24" s="28"/>
    </row>
  </sheetData>
  <sheetProtection formatColumns="0"/>
  <mergeCells count="5">
    <mergeCell ref="A2:H2"/>
    <mergeCell ref="A3:H3"/>
    <mergeCell ref="C6:C7"/>
    <mergeCell ref="D6:D7"/>
    <mergeCell ref="A6:B7"/>
  </mergeCells>
  <printOptions horizontalCentered="1"/>
  <pageMargins left="0.984027777777778" right="0.984027777777778" top="0.984027777777778" bottom="0.984027777777778" header="0.471527777777778" footer="0.354166666666667"/>
  <pageSetup paperSize="9" fitToHeight="0" orientation="landscape"/>
  <headerFooter scaleWithDoc="0">
    <oddFooter>&amp;R&amp;"宋体,常规"&amp;10&amp;P/&amp;N</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9"/>
  <sheetViews>
    <sheetView showGridLines="0" view="pageBreakPreview" zoomScaleNormal="100" workbookViewId="0">
      <selection activeCell="O52" sqref="O52:P52"/>
    </sheetView>
  </sheetViews>
  <sheetFormatPr defaultColWidth="9" defaultRowHeight="15.75" customHeight="1"/>
  <cols>
    <col min="1" max="1" width="8.75" style="3" customWidth="1"/>
    <col min="2" max="2" width="28.875" style="3" customWidth="1"/>
    <col min="3" max="4" width="18.625" style="3" hidden="1" customWidth="1" outlineLevel="1"/>
    <col min="5" max="5" width="18.625" style="3" customWidth="1" collapsed="1"/>
    <col min="6" max="7" width="18.625" style="3" customWidth="1"/>
    <col min="8" max="8" width="18.625" style="66" customWidth="1"/>
    <col min="9" max="9" width="22.25" style="3" customWidth="1"/>
    <col min="10" max="10" width="12.125" style="3" customWidth="1"/>
    <col min="11" max="16384" width="9" style="3"/>
  </cols>
  <sheetData>
    <row r="1" customHeight="1" spans="1:1">
      <c r="A1" s="5"/>
    </row>
    <row r="2" s="1" customFormat="1" ht="30" customHeight="1" spans="1:8">
      <c r="A2" s="6" t="s">
        <v>225</v>
      </c>
      <c r="B2" s="6"/>
      <c r="C2" s="6"/>
      <c r="D2" s="6"/>
      <c r="E2" s="6"/>
      <c r="F2" s="6"/>
      <c r="G2" s="6"/>
      <c r="H2" s="6"/>
    </row>
    <row r="3" customHeight="1" spans="1:8">
      <c r="A3" s="2" t="str">
        <f>"评估基准日："&amp;TEXT(基本信息输入表!M7,"yyyy年mm月dd日")</f>
        <v>评估基准日：2023年01月31日</v>
      </c>
      <c r="B3" s="2"/>
      <c r="C3" s="2"/>
      <c r="D3" s="2"/>
      <c r="E3" s="2"/>
      <c r="F3" s="2"/>
      <c r="G3" s="2"/>
      <c r="H3" s="2"/>
    </row>
    <row r="4" ht="12.75" customHeight="1" spans="1:8">
      <c r="A4" s="2"/>
      <c r="B4" s="2"/>
      <c r="C4" s="2"/>
      <c r="D4" s="2"/>
      <c r="E4" s="2"/>
      <c r="F4" s="2"/>
      <c r="G4" s="2"/>
      <c r="H4" s="23" t="s">
        <v>226</v>
      </c>
    </row>
    <row r="5" ht="17.25" customHeight="1" spans="1:8">
      <c r="A5" s="3" t="str">
        <f>基本信息输入表!K6&amp;"："&amp;基本信息输入表!M6</f>
        <v>产权持有单位：山东烟草投资管理有限公司</v>
      </c>
      <c r="H5" s="114" t="s">
        <v>227</v>
      </c>
    </row>
    <row r="6" s="2" customFormat="1" ht="16.5" customHeight="1" spans="1:10">
      <c r="A6" s="8" t="s">
        <v>228</v>
      </c>
      <c r="B6" s="478" t="s">
        <v>229</v>
      </c>
      <c r="C6" s="479" t="s">
        <v>200</v>
      </c>
      <c r="D6" s="479" t="s">
        <v>201</v>
      </c>
      <c r="E6" s="20" t="s">
        <v>202</v>
      </c>
      <c r="F6" s="353" t="s">
        <v>203</v>
      </c>
      <c r="G6" s="8" t="s">
        <v>204</v>
      </c>
      <c r="H6" s="72" t="s">
        <v>205</v>
      </c>
      <c r="I6" s="2" t="s">
        <v>230</v>
      </c>
      <c r="J6" s="2" t="s">
        <v>231</v>
      </c>
    </row>
    <row r="7" s="476" customFormat="1" ht="16.5" customHeight="1" spans="1:10">
      <c r="A7" s="480">
        <v>1</v>
      </c>
      <c r="B7" s="481" t="s">
        <v>232</v>
      </c>
      <c r="C7" s="482">
        <f>'3-流动汇总'!C29</f>
        <v>0</v>
      </c>
      <c r="D7" s="482">
        <f>'3-流动汇总'!D29</f>
        <v>0</v>
      </c>
      <c r="E7" s="483">
        <f>'3-流动汇总'!E29</f>
        <v>0</v>
      </c>
      <c r="F7" s="483">
        <f>'3-流动汇总'!F29</f>
        <v>0</v>
      </c>
      <c r="G7" s="484">
        <f>F7-E7</f>
        <v>0</v>
      </c>
      <c r="H7" s="252" t="str">
        <f>IF(E7=0,"",G7/E7*100)</f>
        <v/>
      </c>
      <c r="J7" s="476">
        <f>E7-I7</f>
        <v>0</v>
      </c>
    </row>
    <row r="8" s="66" customFormat="1" ht="16.5" hidden="1" customHeight="1" spans="1:10">
      <c r="A8" s="485">
        <v>2</v>
      </c>
      <c r="B8" s="486" t="s">
        <v>233</v>
      </c>
      <c r="C8" s="487">
        <f>'[1]3-流动汇总'!C7</f>
        <v>0</v>
      </c>
      <c r="D8" s="487">
        <f>'[1]3-流动汇总'!D7</f>
        <v>0</v>
      </c>
      <c r="E8" s="487">
        <f>'[1]3-流动汇总'!E7</f>
        <v>0</v>
      </c>
      <c r="F8" s="487"/>
      <c r="G8" s="488"/>
      <c r="H8" s="489"/>
      <c r="J8" s="497"/>
    </row>
    <row r="9" ht="16.5" hidden="1" customHeight="1" spans="1:10">
      <c r="A9" s="480">
        <v>3</v>
      </c>
      <c r="B9" s="362" t="s">
        <v>234</v>
      </c>
      <c r="C9" s="490">
        <f>'[1]3-流动汇总'!C8</f>
        <v>0</v>
      </c>
      <c r="D9" s="490">
        <f>'[1]3-流动汇总'!D8</f>
        <v>0</v>
      </c>
      <c r="E9" s="487">
        <f>'[1]3-流动汇总'!E8</f>
        <v>0</v>
      </c>
      <c r="F9" s="487"/>
      <c r="G9" s="488"/>
      <c r="H9" s="252"/>
      <c r="J9" s="476"/>
    </row>
    <row r="10" ht="16.5" hidden="1" customHeight="1" spans="1:10">
      <c r="A10" s="480">
        <v>4</v>
      </c>
      <c r="B10" s="362" t="s">
        <v>235</v>
      </c>
      <c r="C10" s="490">
        <f>'[1]3-流动汇总'!C9</f>
        <v>0</v>
      </c>
      <c r="D10" s="490">
        <f>'[1]3-流动汇总'!D9</f>
        <v>0</v>
      </c>
      <c r="E10" s="487">
        <f>'[1]3-流动汇总'!E9</f>
        <v>0</v>
      </c>
      <c r="F10" s="487"/>
      <c r="G10" s="488"/>
      <c r="H10" s="252"/>
      <c r="J10" s="476"/>
    </row>
    <row r="11" ht="16.5" hidden="1" customHeight="1" spans="1:10">
      <c r="A11" s="480">
        <v>5</v>
      </c>
      <c r="B11" s="362" t="s">
        <v>236</v>
      </c>
      <c r="C11" s="490">
        <f>'[1]3-流动汇总'!C10</f>
        <v>0</v>
      </c>
      <c r="D11" s="490">
        <f>'[1]3-流动汇总'!D10</f>
        <v>0</v>
      </c>
      <c r="E11" s="487">
        <f>'[1]3-流动汇总'!E10</f>
        <v>0</v>
      </c>
      <c r="F11" s="487"/>
      <c r="G11" s="488"/>
      <c r="H11" s="252"/>
      <c r="J11" s="476"/>
    </row>
    <row r="12" ht="16.5" hidden="1" customHeight="1" spans="1:10">
      <c r="A12" s="480">
        <v>6</v>
      </c>
      <c r="B12" s="362" t="s">
        <v>237</v>
      </c>
      <c r="C12" s="490">
        <f>'[1]3-流动汇总'!C11</f>
        <v>0</v>
      </c>
      <c r="D12" s="490">
        <f>'[1]3-流动汇总'!D11</f>
        <v>0</v>
      </c>
      <c r="E12" s="487">
        <f>'[1]3-流动汇总'!E11</f>
        <v>0</v>
      </c>
      <c r="F12" s="487"/>
      <c r="G12" s="488"/>
      <c r="H12" s="252"/>
      <c r="J12" s="476"/>
    </row>
    <row r="13" ht="16.5" hidden="1" customHeight="1" spans="1:10">
      <c r="A13" s="480">
        <v>7</v>
      </c>
      <c r="B13" s="362" t="s">
        <v>238</v>
      </c>
      <c r="C13" s="490">
        <f>'[1]3-流动汇总'!C12</f>
        <v>0</v>
      </c>
      <c r="D13" s="490">
        <f>'[1]3-流动汇总'!D12</f>
        <v>0</v>
      </c>
      <c r="E13" s="487">
        <f>'[1]3-流动汇总'!E12</f>
        <v>0</v>
      </c>
      <c r="F13" s="487"/>
      <c r="G13" s="488"/>
      <c r="H13" s="252"/>
      <c r="J13" s="476"/>
    </row>
    <row r="14" ht="16.5" hidden="1" customHeight="1" spans="1:10">
      <c r="A14" s="480">
        <v>8</v>
      </c>
      <c r="B14" s="362" t="s">
        <v>239</v>
      </c>
      <c r="C14" s="490">
        <f>'[1]3-流动汇总'!C13</f>
        <v>0</v>
      </c>
      <c r="D14" s="490">
        <f>'[1]3-流动汇总'!D13</f>
        <v>0</v>
      </c>
      <c r="E14" s="487">
        <f>'[1]3-流动汇总'!E13</f>
        <v>0</v>
      </c>
      <c r="F14" s="487"/>
      <c r="G14" s="488"/>
      <c r="H14" s="252"/>
      <c r="J14" s="476"/>
    </row>
    <row r="15" ht="16.5" hidden="1" customHeight="1" spans="1:10">
      <c r="A15" s="480">
        <v>9</v>
      </c>
      <c r="B15" s="362" t="s">
        <v>240</v>
      </c>
      <c r="C15" s="490">
        <f>'[1]3-流动汇总'!C14</f>
        <v>0</v>
      </c>
      <c r="D15" s="490">
        <f>'[1]3-流动汇总'!D14</f>
        <v>0</v>
      </c>
      <c r="E15" s="487">
        <f>'[1]3-流动汇总'!E14</f>
        <v>0</v>
      </c>
      <c r="F15" s="487"/>
      <c r="G15" s="488"/>
      <c r="H15" s="252"/>
      <c r="J15" s="476"/>
    </row>
    <row r="16" ht="16.5" hidden="1" customHeight="1" spans="1:10">
      <c r="A16" s="480">
        <v>10</v>
      </c>
      <c r="B16" s="362" t="s">
        <v>241</v>
      </c>
      <c r="C16" s="490">
        <f>'[1]3-流动汇总'!C15</f>
        <v>0</v>
      </c>
      <c r="D16" s="490">
        <f>'[1]3-流动汇总'!D15</f>
        <v>0</v>
      </c>
      <c r="E16" s="487">
        <f>'[1]3-流动汇总'!E15</f>
        <v>0</v>
      </c>
      <c r="F16" s="487"/>
      <c r="G16" s="488"/>
      <c r="H16" s="252"/>
      <c r="J16" s="476"/>
    </row>
    <row r="17" ht="16.5" hidden="1" customHeight="1" spans="1:10">
      <c r="A17" s="480">
        <v>11</v>
      </c>
      <c r="B17" s="362" t="s">
        <v>242</v>
      </c>
      <c r="C17" s="490">
        <f>'[1]3-流动汇总'!C16</f>
        <v>0</v>
      </c>
      <c r="D17" s="490">
        <f>'[1]3-流动汇总'!D16</f>
        <v>0</v>
      </c>
      <c r="E17" s="487">
        <f>'[1]3-流动汇总'!E16</f>
        <v>0</v>
      </c>
      <c r="F17" s="487"/>
      <c r="G17" s="488"/>
      <c r="H17" s="252"/>
      <c r="J17" s="476"/>
    </row>
    <row r="18" ht="16.5" hidden="1" customHeight="1" spans="1:10">
      <c r="A18" s="480">
        <v>12</v>
      </c>
      <c r="B18" s="362" t="s">
        <v>237</v>
      </c>
      <c r="C18" s="490">
        <f>'[1]3-流动汇总'!C17</f>
        <v>0</v>
      </c>
      <c r="D18" s="490">
        <f>'[1]3-流动汇总'!D17</f>
        <v>0</v>
      </c>
      <c r="E18" s="487">
        <f>'[1]3-流动汇总'!E17</f>
        <v>0</v>
      </c>
      <c r="F18" s="487"/>
      <c r="G18" s="488"/>
      <c r="H18" s="252"/>
      <c r="J18" s="476"/>
    </row>
    <row r="19" ht="16.5" hidden="1" customHeight="1" spans="1:10">
      <c r="A19" s="480">
        <v>13</v>
      </c>
      <c r="B19" s="362" t="s">
        <v>243</v>
      </c>
      <c r="C19" s="490">
        <f>'[1]3-流动汇总'!C18</f>
        <v>0</v>
      </c>
      <c r="D19" s="490">
        <f>'[1]3-流动汇总'!D18</f>
        <v>0</v>
      </c>
      <c r="E19" s="487">
        <f>'[1]3-流动汇总'!E18</f>
        <v>0</v>
      </c>
      <c r="F19" s="487"/>
      <c r="G19" s="488"/>
      <c r="H19" s="252"/>
      <c r="J19" s="476"/>
    </row>
    <row r="20" ht="16.5" hidden="1" customHeight="1" spans="1:10">
      <c r="A20" s="480">
        <v>14</v>
      </c>
      <c r="B20" s="362" t="s">
        <v>244</v>
      </c>
      <c r="C20" s="344">
        <f>'3-流动汇总'!C19</f>
        <v>0</v>
      </c>
      <c r="D20" s="344">
        <f>'3-流动汇总'!D19</f>
        <v>0</v>
      </c>
      <c r="E20" s="491">
        <f>'3-流动汇总'!E19</f>
        <v>0</v>
      </c>
      <c r="F20" s="491"/>
      <c r="G20" s="315"/>
      <c r="H20" s="252"/>
      <c r="J20" s="476"/>
    </row>
    <row r="21" ht="16.5" hidden="1" customHeight="1" spans="1:10">
      <c r="A21" s="480">
        <v>15</v>
      </c>
      <c r="B21" s="362" t="s">
        <v>245</v>
      </c>
      <c r="C21" s="344">
        <f>'3-流动汇总'!C20</f>
        <v>0</v>
      </c>
      <c r="D21" s="344">
        <f>'3-流动汇总'!D20</f>
        <v>0</v>
      </c>
      <c r="E21" s="491">
        <f>'3-流动汇总'!E20</f>
        <v>0</v>
      </c>
      <c r="F21" s="491"/>
      <c r="G21" s="315"/>
      <c r="H21" s="252"/>
      <c r="J21" s="476"/>
    </row>
    <row r="22" ht="16.5" hidden="1" customHeight="1" spans="1:10">
      <c r="A22" s="480">
        <v>16</v>
      </c>
      <c r="B22" s="362" t="s">
        <v>246</v>
      </c>
      <c r="C22" s="344">
        <f>'3-流动汇总'!C21</f>
        <v>0</v>
      </c>
      <c r="D22" s="344">
        <f>'3-流动汇总'!D21</f>
        <v>0</v>
      </c>
      <c r="E22" s="491">
        <f>'3-流动汇总'!E21</f>
        <v>0</v>
      </c>
      <c r="F22" s="491"/>
      <c r="G22" s="315"/>
      <c r="H22" s="252"/>
      <c r="J22" s="476"/>
    </row>
    <row r="23" ht="16.5" hidden="1" customHeight="1" spans="1:10">
      <c r="A23" s="480">
        <v>17</v>
      </c>
      <c r="B23" s="362" t="s">
        <v>247</v>
      </c>
      <c r="C23" s="490">
        <f>'[1]3-流动汇总'!C22</f>
        <v>0</v>
      </c>
      <c r="D23" s="490">
        <f>'[1]3-流动汇总'!D22</f>
        <v>0</v>
      </c>
      <c r="E23" s="490">
        <f>'[1]3-流动汇总'!E22</f>
        <v>0</v>
      </c>
      <c r="F23" s="490"/>
      <c r="G23" s="492"/>
      <c r="H23" s="252"/>
      <c r="J23" s="476"/>
    </row>
    <row r="24" ht="16.5" hidden="1" customHeight="1" spans="1:10">
      <c r="A24" s="480">
        <v>18</v>
      </c>
      <c r="B24" s="362" t="s">
        <v>248</v>
      </c>
      <c r="C24" s="490">
        <f>'[1]3-流动汇总'!C23</f>
        <v>0</v>
      </c>
      <c r="D24" s="490">
        <f>'[1]3-流动汇总'!D23</f>
        <v>0</v>
      </c>
      <c r="E24" s="490">
        <f>'[1]3-流动汇总'!E23</f>
        <v>0</v>
      </c>
      <c r="F24" s="490"/>
      <c r="G24" s="492"/>
      <c r="H24" s="252"/>
      <c r="J24" s="476"/>
    </row>
    <row r="25" s="476" customFormat="1" ht="16.5" customHeight="1" spans="1:8">
      <c r="A25" s="480">
        <v>19</v>
      </c>
      <c r="B25" s="481" t="s">
        <v>249</v>
      </c>
      <c r="C25" s="344">
        <f>'4-非流动资产汇总'!C48</f>
        <v>0</v>
      </c>
      <c r="D25" s="344">
        <f>'4-非流动资产汇总'!D48</f>
        <v>0</v>
      </c>
      <c r="E25" s="482">
        <f>'4-非流动资产汇总'!E48</f>
        <v>949212.52</v>
      </c>
      <c r="F25" s="482">
        <f>'4-非流动资产汇总'!F48</f>
        <v>15064439.9</v>
      </c>
      <c r="G25" s="482">
        <f>'4-非流动资产汇总'!G48</f>
        <v>14115227.38</v>
      </c>
      <c r="H25" s="252"/>
    </row>
    <row r="26" ht="16.5" hidden="1" customHeight="1" spans="1:10">
      <c r="A26" s="480">
        <v>20</v>
      </c>
      <c r="B26" s="362" t="s">
        <v>250</v>
      </c>
      <c r="C26" s="344"/>
      <c r="D26" s="344"/>
      <c r="E26" s="344"/>
      <c r="F26" s="344"/>
      <c r="G26" s="268"/>
      <c r="H26" s="252" t="str">
        <f t="shared" ref="H26:H72" si="0">IF(E26=0,"",G26/E26*100)</f>
        <v/>
      </c>
      <c r="J26" s="476">
        <f t="shared" ref="J26:J71" si="1">E26-I26</f>
        <v>0</v>
      </c>
    </row>
    <row r="27" ht="16.5" hidden="1" customHeight="1" spans="1:10">
      <c r="A27" s="480">
        <v>21</v>
      </c>
      <c r="B27" s="362" t="s">
        <v>251</v>
      </c>
      <c r="C27" s="344"/>
      <c r="D27" s="344"/>
      <c r="E27" s="344"/>
      <c r="F27" s="344"/>
      <c r="G27" s="268"/>
      <c r="H27" s="252" t="str">
        <f t="shared" si="0"/>
        <v/>
      </c>
      <c r="J27" s="476">
        <f t="shared" si="1"/>
        <v>0</v>
      </c>
    </row>
    <row r="28" ht="16.5" hidden="1" customHeight="1" spans="1:10">
      <c r="A28" s="480">
        <v>22</v>
      </c>
      <c r="B28" s="363" t="s">
        <v>252</v>
      </c>
      <c r="C28" s="344"/>
      <c r="D28" s="344"/>
      <c r="E28" s="344"/>
      <c r="F28" s="344"/>
      <c r="G28" s="268"/>
      <c r="H28" s="252" t="str">
        <f t="shared" si="0"/>
        <v/>
      </c>
      <c r="J28" s="476">
        <f t="shared" si="1"/>
        <v>0</v>
      </c>
    </row>
    <row r="29" ht="16.5" hidden="1" customHeight="1" spans="1:10">
      <c r="A29" s="480">
        <v>23</v>
      </c>
      <c r="B29" s="486" t="s">
        <v>253</v>
      </c>
      <c r="C29" s="344"/>
      <c r="D29" s="344"/>
      <c r="E29" s="344"/>
      <c r="F29" s="344"/>
      <c r="G29" s="268"/>
      <c r="H29" s="252" t="str">
        <f t="shared" si="0"/>
        <v/>
      </c>
      <c r="J29" s="476">
        <f t="shared" si="1"/>
        <v>0</v>
      </c>
    </row>
    <row r="30" ht="16.5" hidden="1" customHeight="1" spans="1:10">
      <c r="A30" s="480">
        <v>24</v>
      </c>
      <c r="B30" s="486" t="s">
        <v>254</v>
      </c>
      <c r="C30" s="344"/>
      <c r="D30" s="344"/>
      <c r="E30" s="344"/>
      <c r="F30" s="344"/>
      <c r="G30" s="268"/>
      <c r="H30" s="252" t="str">
        <f t="shared" si="0"/>
        <v/>
      </c>
      <c r="J30" s="476">
        <f t="shared" si="1"/>
        <v>0</v>
      </c>
    </row>
    <row r="31" ht="16.5" hidden="1" customHeight="1" spans="1:10">
      <c r="A31" s="480">
        <v>25</v>
      </c>
      <c r="B31" s="486" t="s">
        <v>255</v>
      </c>
      <c r="C31" s="344"/>
      <c r="D31" s="344"/>
      <c r="E31" s="344"/>
      <c r="F31" s="344"/>
      <c r="G31" s="268"/>
      <c r="H31" s="252" t="str">
        <f t="shared" si="0"/>
        <v/>
      </c>
      <c r="J31" s="476">
        <f t="shared" si="1"/>
        <v>0</v>
      </c>
    </row>
    <row r="32" ht="16.5" hidden="1" customHeight="1" spans="1:10">
      <c r="A32" s="480">
        <v>26</v>
      </c>
      <c r="B32" s="486" t="s">
        <v>256</v>
      </c>
      <c r="C32" s="344"/>
      <c r="D32" s="344"/>
      <c r="E32" s="344"/>
      <c r="F32" s="344"/>
      <c r="G32" s="268"/>
      <c r="H32" s="252" t="str">
        <f t="shared" si="0"/>
        <v/>
      </c>
      <c r="J32" s="476">
        <f t="shared" si="1"/>
        <v>0</v>
      </c>
    </row>
    <row r="33" ht="16.5" hidden="1" customHeight="1" spans="1:10">
      <c r="A33" s="480">
        <v>27</v>
      </c>
      <c r="B33" s="486" t="s">
        <v>257</v>
      </c>
      <c r="C33" s="344"/>
      <c r="D33" s="344"/>
      <c r="E33" s="344"/>
      <c r="F33" s="344"/>
      <c r="G33" s="268"/>
      <c r="H33" s="252" t="str">
        <f t="shared" si="0"/>
        <v/>
      </c>
      <c r="J33" s="476">
        <f t="shared" si="1"/>
        <v>0</v>
      </c>
    </row>
    <row r="34" ht="16.5" hidden="1" customHeight="1" spans="1:10">
      <c r="A34" s="480">
        <v>28</v>
      </c>
      <c r="B34" s="486" t="s">
        <v>258</v>
      </c>
      <c r="C34" s="344"/>
      <c r="D34" s="344"/>
      <c r="E34" s="344"/>
      <c r="F34" s="344"/>
      <c r="G34" s="268"/>
      <c r="H34" s="252" t="str">
        <f t="shared" si="0"/>
        <v/>
      </c>
      <c r="J34" s="476">
        <f t="shared" si="1"/>
        <v>0</v>
      </c>
    </row>
    <row r="35" ht="16.5" hidden="1" customHeight="1" spans="1:10">
      <c r="A35" s="480">
        <v>29</v>
      </c>
      <c r="B35" s="486" t="s">
        <v>259</v>
      </c>
      <c r="C35" s="344"/>
      <c r="D35" s="344"/>
      <c r="E35" s="344"/>
      <c r="F35" s="344"/>
      <c r="G35" s="268"/>
      <c r="H35" s="252" t="str">
        <f t="shared" si="0"/>
        <v/>
      </c>
      <c r="J35" s="476">
        <f t="shared" si="1"/>
        <v>0</v>
      </c>
    </row>
    <row r="36" ht="16.5" hidden="1" customHeight="1" spans="1:10">
      <c r="A36" s="480">
        <v>30</v>
      </c>
      <c r="B36" s="486" t="s">
        <v>260</v>
      </c>
      <c r="C36" s="344"/>
      <c r="D36" s="344"/>
      <c r="E36" s="344"/>
      <c r="F36" s="344"/>
      <c r="G36" s="268"/>
      <c r="H36" s="252" t="str">
        <f t="shared" si="0"/>
        <v/>
      </c>
      <c r="J36" s="476">
        <f t="shared" si="1"/>
        <v>0</v>
      </c>
    </row>
    <row r="37" ht="16.5" customHeight="1" spans="1:10">
      <c r="A37" s="480">
        <v>31</v>
      </c>
      <c r="B37" s="486" t="s">
        <v>261</v>
      </c>
      <c r="C37" s="344">
        <f>'4-非流动资产汇总'!C18</f>
        <v>0</v>
      </c>
      <c r="D37" s="344">
        <f>'4-非流动资产汇总'!D18</f>
        <v>0</v>
      </c>
      <c r="E37" s="344">
        <f>'4-非流动资产汇总'!E18</f>
        <v>1153983.45</v>
      </c>
      <c r="F37" s="344">
        <f>'4-非流动资产汇总'!F18</f>
        <v>15121170</v>
      </c>
      <c r="G37" s="268">
        <f t="shared" ref="G37:G64" si="2">F37-E37</f>
        <v>13967186.55</v>
      </c>
      <c r="H37" s="252">
        <f t="shared" si="0"/>
        <v>1210.3454819911</v>
      </c>
      <c r="J37" s="476">
        <f t="shared" si="1"/>
        <v>1153983.45</v>
      </c>
    </row>
    <row r="38" ht="16.5" customHeight="1" spans="1:10">
      <c r="A38" s="480">
        <v>32</v>
      </c>
      <c r="B38" s="486" t="s">
        <v>262</v>
      </c>
      <c r="C38" s="344">
        <f>'4-非流动资产汇总'!C19</f>
        <v>0</v>
      </c>
      <c r="D38" s="344">
        <f>'4-非流动资产汇总'!D19</f>
        <v>0</v>
      </c>
      <c r="E38" s="344">
        <f>'4-非流动资产汇总'!E19</f>
        <v>1146867.62</v>
      </c>
      <c r="F38" s="344">
        <f>'4-非流动资产汇总'!F19</f>
        <v>15121170</v>
      </c>
      <c r="G38" s="268">
        <f t="shared" si="2"/>
        <v>13974302.38</v>
      </c>
      <c r="H38" s="252">
        <f t="shared" si="0"/>
        <v>1218.47562319355</v>
      </c>
      <c r="J38" s="476">
        <f t="shared" si="1"/>
        <v>1146867.62</v>
      </c>
    </row>
    <row r="39" ht="16.5" customHeight="1" spans="1:10">
      <c r="A39" s="480">
        <v>33</v>
      </c>
      <c r="B39" s="493" t="s">
        <v>263</v>
      </c>
      <c r="C39" s="344">
        <f>'4-非流动资产汇总'!C20</f>
        <v>0</v>
      </c>
      <c r="D39" s="344">
        <f>'4-非流动资产汇总'!D20</f>
        <v>0</v>
      </c>
      <c r="E39" s="344">
        <f>'4-非流动资产汇总'!E20</f>
        <v>7115.83</v>
      </c>
      <c r="F39" s="344">
        <f>'4-非流动资产汇总'!F20</f>
        <v>7115.83</v>
      </c>
      <c r="G39" s="268">
        <f t="shared" si="2"/>
        <v>0</v>
      </c>
      <c r="H39" s="252">
        <f t="shared" si="0"/>
        <v>0</v>
      </c>
      <c r="J39" s="476">
        <f t="shared" si="1"/>
        <v>7115.83</v>
      </c>
    </row>
    <row r="40" ht="16.5" customHeight="1" spans="1:10">
      <c r="A40" s="480">
        <v>34</v>
      </c>
      <c r="B40" s="493" t="s">
        <v>264</v>
      </c>
      <c r="C40" s="344">
        <f>'4-非流动资产汇总'!C21</f>
        <v>0</v>
      </c>
      <c r="D40" s="344">
        <f>'4-非流动资产汇总'!D21</f>
        <v>0</v>
      </c>
      <c r="E40" s="344">
        <f>'4-非流动资产汇总'!E21</f>
        <v>0</v>
      </c>
      <c r="F40" s="344">
        <f>'4-非流动资产汇总'!F21</f>
        <v>0</v>
      </c>
      <c r="G40" s="268">
        <f t="shared" si="2"/>
        <v>0</v>
      </c>
      <c r="H40" s="252" t="str">
        <f t="shared" si="0"/>
        <v/>
      </c>
      <c r="J40" s="476">
        <f t="shared" si="1"/>
        <v>0</v>
      </c>
    </row>
    <row r="41" ht="16.5" customHeight="1" spans="1:10">
      <c r="A41" s="480">
        <v>35</v>
      </c>
      <c r="B41" s="494" t="s">
        <v>265</v>
      </c>
      <c r="C41" s="344">
        <f>'4-非流动资产汇总'!C22</f>
        <v>0</v>
      </c>
      <c r="D41" s="344">
        <f>'4-非流动资产汇总'!D22</f>
        <v>0</v>
      </c>
      <c r="E41" s="344">
        <f>'4-非流动资产汇总'!E22</f>
        <v>0</v>
      </c>
      <c r="F41" s="344">
        <f>'4-非流动资产汇总'!F22</f>
        <v>0</v>
      </c>
      <c r="G41" s="268">
        <f t="shared" si="2"/>
        <v>0</v>
      </c>
      <c r="H41" s="252" t="str">
        <f t="shared" si="0"/>
        <v/>
      </c>
      <c r="J41" s="476">
        <f t="shared" si="1"/>
        <v>0</v>
      </c>
    </row>
    <row r="42" ht="16.5" customHeight="1" spans="1:10">
      <c r="A42" s="480">
        <v>36</v>
      </c>
      <c r="B42" s="486" t="s">
        <v>266</v>
      </c>
      <c r="C42" s="344">
        <f>'4-非流动资产汇总'!C23</f>
        <v>0</v>
      </c>
      <c r="D42" s="344">
        <f>'4-非流动资产汇总'!D23</f>
        <v>0</v>
      </c>
      <c r="E42" s="344">
        <f>'4-非流动资产汇总'!E23</f>
        <v>949212.52</v>
      </c>
      <c r="F42" s="344">
        <f>'4-非流动资产汇总'!F23</f>
        <v>15064439.9</v>
      </c>
      <c r="G42" s="268">
        <f t="shared" si="2"/>
        <v>14115227.38</v>
      </c>
      <c r="H42" s="252">
        <f t="shared" si="0"/>
        <v>1487.04606003301</v>
      </c>
      <c r="J42" s="476">
        <f t="shared" si="1"/>
        <v>949212.52</v>
      </c>
    </row>
    <row r="43" ht="16.5" customHeight="1" spans="1:10">
      <c r="A43" s="480">
        <v>37</v>
      </c>
      <c r="B43" s="486" t="s">
        <v>262</v>
      </c>
      <c r="C43" s="344">
        <f>'4-非流动资产汇总'!C24</f>
        <v>0</v>
      </c>
      <c r="D43" s="344">
        <f>'4-非流动资产汇总'!D24</f>
        <v>0</v>
      </c>
      <c r="E43" s="344">
        <f>'4-非流动资产汇总'!E24</f>
        <v>942096.69</v>
      </c>
      <c r="F43" s="344">
        <f>'4-非流动资产汇总'!F24</f>
        <v>15121170</v>
      </c>
      <c r="G43" s="268">
        <f t="shared" si="2"/>
        <v>14179073.31</v>
      </c>
      <c r="H43" s="252">
        <f t="shared" si="0"/>
        <v>1505.05499706193</v>
      </c>
      <c r="J43" s="476">
        <f t="shared" si="1"/>
        <v>942096.69</v>
      </c>
    </row>
    <row r="44" ht="16.5" customHeight="1" spans="1:10">
      <c r="A44" s="480">
        <v>38</v>
      </c>
      <c r="B44" s="493" t="s">
        <v>263</v>
      </c>
      <c r="C44" s="344">
        <f>'4-非流动资产汇总'!C25</f>
        <v>0</v>
      </c>
      <c r="D44" s="344">
        <f>'4-非流动资产汇总'!D25</f>
        <v>0</v>
      </c>
      <c r="E44" s="344">
        <f>'4-非流动资产汇总'!E25</f>
        <v>7115.83</v>
      </c>
      <c r="F44" s="344">
        <f>'4-非流动资产汇总'!F25</f>
        <v>0</v>
      </c>
      <c r="G44" s="268">
        <f t="shared" si="2"/>
        <v>-7115.83</v>
      </c>
      <c r="H44" s="252">
        <f t="shared" si="0"/>
        <v>-100</v>
      </c>
      <c r="J44" s="476">
        <f t="shared" si="1"/>
        <v>7115.83</v>
      </c>
    </row>
    <row r="45" ht="16.5" customHeight="1" spans="1:10">
      <c r="A45" s="480">
        <v>39</v>
      </c>
      <c r="B45" s="493" t="s">
        <v>264</v>
      </c>
      <c r="C45" s="344">
        <f>'4-非流动资产汇总'!C26</f>
        <v>0</v>
      </c>
      <c r="D45" s="344">
        <f>'4-非流动资产汇总'!D26</f>
        <v>0</v>
      </c>
      <c r="E45" s="344">
        <f>'4-非流动资产汇总'!E26</f>
        <v>0</v>
      </c>
      <c r="F45" s="344">
        <f>'4-非流动资产汇总'!F26</f>
        <v>0</v>
      </c>
      <c r="G45" s="268">
        <f t="shared" si="2"/>
        <v>0</v>
      </c>
      <c r="H45" s="252" t="str">
        <f t="shared" si="0"/>
        <v/>
      </c>
      <c r="J45" s="476">
        <f t="shared" si="1"/>
        <v>0</v>
      </c>
    </row>
    <row r="46" ht="16.5" customHeight="1" spans="1:10">
      <c r="A46" s="480">
        <v>40</v>
      </c>
      <c r="B46" s="494" t="s">
        <v>267</v>
      </c>
      <c r="C46" s="344">
        <f>'4-非流动资产汇总'!C27</f>
        <v>0</v>
      </c>
      <c r="D46" s="344">
        <f>'4-非流动资产汇总'!D27</f>
        <v>0</v>
      </c>
      <c r="E46" s="344">
        <f>'4-非流动资产汇总'!E27</f>
        <v>0</v>
      </c>
      <c r="F46" s="344">
        <f>'4-非流动资产汇总'!F27</f>
        <v>0</v>
      </c>
      <c r="G46" s="268">
        <f t="shared" si="2"/>
        <v>0</v>
      </c>
      <c r="H46" s="252" t="str">
        <f t="shared" si="0"/>
        <v/>
      </c>
      <c r="J46" s="476">
        <f t="shared" si="1"/>
        <v>0</v>
      </c>
    </row>
    <row r="47" ht="16.5" customHeight="1" spans="1:10">
      <c r="A47" s="480">
        <v>41</v>
      </c>
      <c r="B47" s="486" t="s">
        <v>268</v>
      </c>
      <c r="C47" s="344">
        <f>'4-非流动资产汇总'!C28</f>
        <v>0</v>
      </c>
      <c r="D47" s="344">
        <f>'4-非流动资产汇总'!D28</f>
        <v>0</v>
      </c>
      <c r="E47" s="344">
        <f>'4-非流动资产汇总'!E28</f>
        <v>949212.52</v>
      </c>
      <c r="F47" s="344">
        <f>'4-非流动资产汇总'!F28</f>
        <v>15064439.9</v>
      </c>
      <c r="G47" s="268">
        <f t="shared" si="2"/>
        <v>14115227.38</v>
      </c>
      <c r="H47" s="252">
        <f t="shared" si="0"/>
        <v>1487.04606003301</v>
      </c>
      <c r="J47" s="476">
        <f t="shared" si="1"/>
        <v>949212.52</v>
      </c>
    </row>
    <row r="48" ht="16.5" hidden="1" customHeight="1" spans="1:10">
      <c r="A48" s="480">
        <v>42</v>
      </c>
      <c r="B48" s="486" t="s">
        <v>269</v>
      </c>
      <c r="C48" s="344">
        <f>'4-非流动资产汇总'!C29</f>
        <v>0</v>
      </c>
      <c r="D48" s="344">
        <f>'4-非流动资产汇总'!D29</f>
        <v>0</v>
      </c>
      <c r="E48" s="344">
        <f>'4-非流动资产汇总'!E29</f>
        <v>0</v>
      </c>
      <c r="F48" s="344">
        <f>'4-非流动资产汇总'!F29</f>
        <v>0</v>
      </c>
      <c r="G48" s="268">
        <f t="shared" si="2"/>
        <v>0</v>
      </c>
      <c r="H48" s="252" t="str">
        <f t="shared" si="0"/>
        <v/>
      </c>
      <c r="J48" s="476">
        <f t="shared" si="1"/>
        <v>0</v>
      </c>
    </row>
    <row r="49" ht="16.5" hidden="1" customHeight="1" spans="1:10">
      <c r="A49" s="480">
        <v>43</v>
      </c>
      <c r="B49" s="486" t="s">
        <v>270</v>
      </c>
      <c r="C49" s="344">
        <f>'4-非流动资产汇总'!C30</f>
        <v>0</v>
      </c>
      <c r="D49" s="344">
        <f>'4-非流动资产汇总'!D30</f>
        <v>0</v>
      </c>
      <c r="E49" s="344">
        <f>'4-非流动资产汇总'!E30</f>
        <v>0</v>
      </c>
      <c r="F49" s="344">
        <f>'4-非流动资产汇总'!F30</f>
        <v>0</v>
      </c>
      <c r="G49" s="268">
        <f t="shared" si="2"/>
        <v>0</v>
      </c>
      <c r="H49" s="252" t="str">
        <f t="shared" si="0"/>
        <v/>
      </c>
      <c r="J49" s="476">
        <f t="shared" si="1"/>
        <v>0</v>
      </c>
    </row>
    <row r="50" ht="16.5" hidden="1" customHeight="1" spans="1:10">
      <c r="A50" s="480">
        <v>44</v>
      </c>
      <c r="B50" s="486" t="s">
        <v>271</v>
      </c>
      <c r="C50" s="344"/>
      <c r="D50" s="344"/>
      <c r="E50" s="344"/>
      <c r="F50" s="344"/>
      <c r="G50" s="268"/>
      <c r="H50" s="252" t="str">
        <f t="shared" si="0"/>
        <v/>
      </c>
      <c r="J50" s="476">
        <f t="shared" si="1"/>
        <v>0</v>
      </c>
    </row>
    <row r="51" ht="16.5" hidden="1" customHeight="1" spans="1:10">
      <c r="A51" s="480">
        <v>45</v>
      </c>
      <c r="B51" s="486" t="s">
        <v>272</v>
      </c>
      <c r="C51" s="344"/>
      <c r="D51" s="344"/>
      <c r="E51" s="344"/>
      <c r="F51" s="344"/>
      <c r="G51" s="268"/>
      <c r="H51" s="252" t="str">
        <f t="shared" si="0"/>
        <v/>
      </c>
      <c r="J51" s="476">
        <f t="shared" si="1"/>
        <v>0</v>
      </c>
    </row>
    <row r="52" ht="16.5" hidden="1" customHeight="1" spans="1:10">
      <c r="A52" s="480">
        <v>46</v>
      </c>
      <c r="B52" s="486" t="s">
        <v>273</v>
      </c>
      <c r="C52" s="344"/>
      <c r="D52" s="344"/>
      <c r="E52" s="344"/>
      <c r="F52" s="344"/>
      <c r="G52" s="268"/>
      <c r="H52" s="252" t="str">
        <f t="shared" si="0"/>
        <v/>
      </c>
      <c r="J52" s="476">
        <f t="shared" si="1"/>
        <v>0</v>
      </c>
    </row>
    <row r="53" ht="16.5" hidden="1" customHeight="1" spans="1:10">
      <c r="A53" s="480">
        <v>47</v>
      </c>
      <c r="B53" s="486" t="s">
        <v>274</v>
      </c>
      <c r="C53" s="344"/>
      <c r="D53" s="344"/>
      <c r="E53" s="344"/>
      <c r="F53" s="344"/>
      <c r="G53" s="268"/>
      <c r="H53" s="252" t="str">
        <f t="shared" si="0"/>
        <v/>
      </c>
      <c r="J53" s="476">
        <f t="shared" si="1"/>
        <v>0</v>
      </c>
    </row>
    <row r="54" ht="16.5" hidden="1" customHeight="1" spans="1:10">
      <c r="A54" s="480">
        <v>48</v>
      </c>
      <c r="B54" s="486" t="s">
        <v>275</v>
      </c>
      <c r="C54" s="344"/>
      <c r="D54" s="344"/>
      <c r="E54" s="344"/>
      <c r="F54" s="344"/>
      <c r="G54" s="268"/>
      <c r="H54" s="252" t="str">
        <f t="shared" si="0"/>
        <v/>
      </c>
      <c r="J54" s="476">
        <f t="shared" si="1"/>
        <v>0</v>
      </c>
    </row>
    <row r="55" ht="16.5" hidden="1" customHeight="1" spans="1:10">
      <c r="A55" s="480">
        <v>49</v>
      </c>
      <c r="B55" s="486" t="s">
        <v>276</v>
      </c>
      <c r="C55" s="344"/>
      <c r="D55" s="344"/>
      <c r="E55" s="344"/>
      <c r="F55" s="344"/>
      <c r="G55" s="268"/>
      <c r="H55" s="252" t="str">
        <f t="shared" si="0"/>
        <v/>
      </c>
      <c r="J55" s="476">
        <f t="shared" si="1"/>
        <v>0</v>
      </c>
    </row>
    <row r="56" ht="16.5" hidden="1" customHeight="1" spans="1:10">
      <c r="A56" s="480">
        <v>50</v>
      </c>
      <c r="B56" s="486" t="s">
        <v>277</v>
      </c>
      <c r="C56" s="344"/>
      <c r="D56" s="344"/>
      <c r="E56" s="344"/>
      <c r="F56" s="344"/>
      <c r="G56" s="268"/>
      <c r="H56" s="252" t="str">
        <f t="shared" si="0"/>
        <v/>
      </c>
      <c r="J56" s="476">
        <f t="shared" si="1"/>
        <v>0</v>
      </c>
    </row>
    <row r="57" ht="16.5" hidden="1" customHeight="1" spans="1:10">
      <c r="A57" s="480">
        <v>51</v>
      </c>
      <c r="B57" s="486" t="s">
        <v>278</v>
      </c>
      <c r="C57" s="344"/>
      <c r="D57" s="344"/>
      <c r="E57" s="344"/>
      <c r="F57" s="344"/>
      <c r="G57" s="268"/>
      <c r="H57" s="252" t="str">
        <f t="shared" si="0"/>
        <v/>
      </c>
      <c r="J57" s="476">
        <f t="shared" si="1"/>
        <v>0</v>
      </c>
    </row>
    <row r="58" ht="16.5" hidden="1" customHeight="1" spans="1:10">
      <c r="A58" s="480">
        <v>52</v>
      </c>
      <c r="B58" s="486" t="s">
        <v>279</v>
      </c>
      <c r="C58" s="344"/>
      <c r="D58" s="344"/>
      <c r="E58" s="344"/>
      <c r="F58" s="344"/>
      <c r="G58" s="268"/>
      <c r="H58" s="252" t="str">
        <f t="shared" si="0"/>
        <v/>
      </c>
      <c r="J58" s="476">
        <f t="shared" si="1"/>
        <v>0</v>
      </c>
    </row>
    <row r="59" ht="16.5" hidden="1" customHeight="1" spans="1:10">
      <c r="A59" s="480">
        <v>53</v>
      </c>
      <c r="B59" s="486" t="s">
        <v>280</v>
      </c>
      <c r="C59" s="344"/>
      <c r="D59" s="344"/>
      <c r="E59" s="344"/>
      <c r="F59" s="344"/>
      <c r="G59" s="268"/>
      <c r="H59" s="252" t="str">
        <f t="shared" si="0"/>
        <v/>
      </c>
      <c r="J59" s="476">
        <f t="shared" si="1"/>
        <v>0</v>
      </c>
    </row>
    <row r="60" ht="16.5" hidden="1" customHeight="1" spans="1:10">
      <c r="A60" s="480">
        <v>54</v>
      </c>
      <c r="B60" s="486" t="s">
        <v>281</v>
      </c>
      <c r="C60" s="344"/>
      <c r="D60" s="344"/>
      <c r="E60" s="344"/>
      <c r="F60" s="344"/>
      <c r="G60" s="268"/>
      <c r="H60" s="252" t="str">
        <f t="shared" si="0"/>
        <v/>
      </c>
      <c r="J60" s="476">
        <f t="shared" si="1"/>
        <v>0</v>
      </c>
    </row>
    <row r="61" ht="16.5" hidden="1" customHeight="1" spans="1:10">
      <c r="A61" s="480">
        <v>55</v>
      </c>
      <c r="B61" s="486" t="s">
        <v>282</v>
      </c>
      <c r="C61" s="344"/>
      <c r="D61" s="344"/>
      <c r="E61" s="344"/>
      <c r="F61" s="344"/>
      <c r="G61" s="268"/>
      <c r="H61" s="252" t="str">
        <f t="shared" si="0"/>
        <v/>
      </c>
      <c r="J61" s="476">
        <f t="shared" si="1"/>
        <v>0</v>
      </c>
    </row>
    <row r="62" ht="16.5" hidden="1" customHeight="1" spans="1:10">
      <c r="A62" s="480">
        <v>56</v>
      </c>
      <c r="B62" s="486" t="s">
        <v>283</v>
      </c>
      <c r="C62" s="344"/>
      <c r="D62" s="344"/>
      <c r="E62" s="344"/>
      <c r="F62" s="344"/>
      <c r="G62" s="268"/>
      <c r="H62" s="252" t="str">
        <f t="shared" si="0"/>
        <v/>
      </c>
      <c r="J62" s="476">
        <f t="shared" si="1"/>
        <v>0</v>
      </c>
    </row>
    <row r="63" ht="16.5" hidden="1" customHeight="1" spans="1:10">
      <c r="A63" s="480">
        <v>57</v>
      </c>
      <c r="B63" s="486" t="s">
        <v>284</v>
      </c>
      <c r="C63" s="344"/>
      <c r="D63" s="344"/>
      <c r="E63" s="344"/>
      <c r="F63" s="344"/>
      <c r="G63" s="268"/>
      <c r="H63" s="252" t="str">
        <f t="shared" si="0"/>
        <v/>
      </c>
      <c r="J63" s="476">
        <f t="shared" si="1"/>
        <v>0</v>
      </c>
    </row>
    <row r="64" s="476" customFormat="1" ht="16.5" customHeight="1" spans="1:10">
      <c r="A64" s="480">
        <v>58</v>
      </c>
      <c r="B64" s="495" t="s">
        <v>285</v>
      </c>
      <c r="C64" s="482">
        <f>C7+C25</f>
        <v>0</v>
      </c>
      <c r="D64" s="482">
        <f>D7+D25</f>
        <v>0</v>
      </c>
      <c r="E64" s="482">
        <f>E7+E25</f>
        <v>949212.52</v>
      </c>
      <c r="F64" s="482">
        <f>F7+F25</f>
        <v>15064439.9</v>
      </c>
      <c r="G64" s="496">
        <f t="shared" si="2"/>
        <v>14115227.38</v>
      </c>
      <c r="H64" s="252">
        <f t="shared" si="0"/>
        <v>1487.04606003301</v>
      </c>
      <c r="J64" s="476">
        <f t="shared" si="1"/>
        <v>949212.52</v>
      </c>
    </row>
    <row r="65" s="476" customFormat="1" ht="16.5" customHeight="1" spans="1:10">
      <c r="A65" s="480">
        <v>59</v>
      </c>
      <c r="B65" s="495" t="s">
        <v>286</v>
      </c>
      <c r="C65" s="482"/>
      <c r="D65" s="482"/>
      <c r="E65" s="498"/>
      <c r="F65" s="498"/>
      <c r="G65" s="499"/>
      <c r="H65" s="500" t="str">
        <f t="shared" si="0"/>
        <v/>
      </c>
      <c r="J65" s="476">
        <f t="shared" si="1"/>
        <v>0</v>
      </c>
    </row>
    <row r="66" ht="16.5" hidden="1" customHeight="1" spans="1:10">
      <c r="A66" s="480">
        <v>60</v>
      </c>
      <c r="B66" s="362" t="s">
        <v>287</v>
      </c>
      <c r="C66" s="344"/>
      <c r="D66" s="344"/>
      <c r="E66" s="498"/>
      <c r="F66" s="498"/>
      <c r="G66" s="499"/>
      <c r="H66" s="500" t="str">
        <f t="shared" si="0"/>
        <v/>
      </c>
      <c r="J66" s="476">
        <f t="shared" si="1"/>
        <v>0</v>
      </c>
    </row>
    <row r="67" ht="16.5" hidden="1" customHeight="1" spans="1:10">
      <c r="A67" s="480">
        <v>61</v>
      </c>
      <c r="B67" s="362" t="s">
        <v>288</v>
      </c>
      <c r="C67" s="344"/>
      <c r="D67" s="344"/>
      <c r="E67" s="498"/>
      <c r="F67" s="498"/>
      <c r="G67" s="499"/>
      <c r="H67" s="500" t="str">
        <f t="shared" si="0"/>
        <v/>
      </c>
      <c r="J67" s="476">
        <f t="shared" si="1"/>
        <v>0</v>
      </c>
    </row>
    <row r="68" ht="16.5" hidden="1" customHeight="1" spans="1:10">
      <c r="A68" s="480">
        <v>62</v>
      </c>
      <c r="B68" s="362" t="s">
        <v>289</v>
      </c>
      <c r="C68" s="344"/>
      <c r="D68" s="344"/>
      <c r="E68" s="498"/>
      <c r="F68" s="498"/>
      <c r="G68" s="499"/>
      <c r="H68" s="500" t="str">
        <f t="shared" si="0"/>
        <v/>
      </c>
      <c r="J68" s="476">
        <f t="shared" si="1"/>
        <v>0</v>
      </c>
    </row>
    <row r="69" ht="16.5" hidden="1" customHeight="1" spans="1:10">
      <c r="A69" s="480">
        <v>63</v>
      </c>
      <c r="B69" s="362" t="s">
        <v>290</v>
      </c>
      <c r="C69" s="344"/>
      <c r="D69" s="344"/>
      <c r="E69" s="498"/>
      <c r="F69" s="498"/>
      <c r="G69" s="499"/>
      <c r="H69" s="500" t="str">
        <f t="shared" si="0"/>
        <v/>
      </c>
      <c r="J69" s="476">
        <f t="shared" si="1"/>
        <v>0</v>
      </c>
    </row>
    <row r="70" ht="16.5" hidden="1" customHeight="1" spans="1:10">
      <c r="A70" s="480">
        <v>64</v>
      </c>
      <c r="B70" s="362" t="s">
        <v>291</v>
      </c>
      <c r="C70" s="344"/>
      <c r="D70" s="344"/>
      <c r="E70" s="498"/>
      <c r="F70" s="498"/>
      <c r="G70" s="499"/>
      <c r="H70" s="500" t="str">
        <f t="shared" si="0"/>
        <v/>
      </c>
      <c r="J70" s="476">
        <f t="shared" si="1"/>
        <v>0</v>
      </c>
    </row>
    <row r="71" ht="16.5" hidden="1" customHeight="1" spans="1:10">
      <c r="A71" s="480">
        <v>65</v>
      </c>
      <c r="B71" s="362" t="s">
        <v>292</v>
      </c>
      <c r="C71" s="344"/>
      <c r="D71" s="344"/>
      <c r="E71" s="498"/>
      <c r="F71" s="498"/>
      <c r="G71" s="499"/>
      <c r="H71" s="500" t="str">
        <f t="shared" si="0"/>
        <v/>
      </c>
      <c r="J71" s="476">
        <f t="shared" si="1"/>
        <v>0</v>
      </c>
    </row>
    <row r="72" ht="16.5" hidden="1" customHeight="1" spans="1:10">
      <c r="A72" s="480">
        <v>66</v>
      </c>
      <c r="B72" s="362" t="s">
        <v>293</v>
      </c>
      <c r="C72" s="344"/>
      <c r="D72" s="344"/>
      <c r="E72" s="498"/>
      <c r="F72" s="498"/>
      <c r="G72" s="499"/>
      <c r="H72" s="500" t="str">
        <f t="shared" si="0"/>
        <v/>
      </c>
      <c r="J72" s="476">
        <f t="shared" ref="J72:J87" si="3">E72-I72</f>
        <v>0</v>
      </c>
    </row>
    <row r="73" ht="16.5" hidden="1" customHeight="1" spans="1:10">
      <c r="A73" s="480">
        <v>67</v>
      </c>
      <c r="B73" s="362" t="s">
        <v>294</v>
      </c>
      <c r="C73" s="344"/>
      <c r="D73" s="344"/>
      <c r="E73" s="498"/>
      <c r="F73" s="498"/>
      <c r="G73" s="499"/>
      <c r="H73" s="500" t="str">
        <f t="shared" ref="H73:H87" si="4">IF(E73=0,"",G73/E73*100)</f>
        <v/>
      </c>
      <c r="J73" s="476">
        <f t="shared" si="3"/>
        <v>0</v>
      </c>
    </row>
    <row r="74" ht="16.5" hidden="1" customHeight="1" spans="1:10">
      <c r="A74" s="480">
        <v>68</v>
      </c>
      <c r="B74" s="362" t="s">
        <v>295</v>
      </c>
      <c r="C74" s="344"/>
      <c r="D74" s="344"/>
      <c r="E74" s="498"/>
      <c r="F74" s="498"/>
      <c r="G74" s="499"/>
      <c r="H74" s="500" t="str">
        <f t="shared" si="4"/>
        <v/>
      </c>
      <c r="J74" s="476">
        <f t="shared" si="3"/>
        <v>0</v>
      </c>
    </row>
    <row r="75" ht="16.5" hidden="1" customHeight="1" spans="1:10">
      <c r="A75" s="480">
        <v>69</v>
      </c>
      <c r="B75" s="362" t="s">
        <v>296</v>
      </c>
      <c r="C75" s="344"/>
      <c r="D75" s="344"/>
      <c r="E75" s="498"/>
      <c r="F75" s="498"/>
      <c r="G75" s="499"/>
      <c r="H75" s="500" t="str">
        <f t="shared" si="4"/>
        <v/>
      </c>
      <c r="J75" s="476">
        <f t="shared" si="3"/>
        <v>0</v>
      </c>
    </row>
    <row r="76" ht="16.5" hidden="1" customHeight="1" spans="1:10">
      <c r="A76" s="480">
        <v>70</v>
      </c>
      <c r="B76" s="362" t="s">
        <v>297</v>
      </c>
      <c r="C76" s="344"/>
      <c r="D76" s="344"/>
      <c r="E76" s="498"/>
      <c r="F76" s="498"/>
      <c r="G76" s="499"/>
      <c r="H76" s="500" t="str">
        <f t="shared" si="4"/>
        <v/>
      </c>
      <c r="J76" s="476">
        <f t="shared" si="3"/>
        <v>0</v>
      </c>
    </row>
    <row r="77" ht="16.5" hidden="1" customHeight="1" spans="1:10">
      <c r="A77" s="480">
        <v>71</v>
      </c>
      <c r="B77" s="362" t="s">
        <v>298</v>
      </c>
      <c r="C77" s="344"/>
      <c r="D77" s="344"/>
      <c r="E77" s="498"/>
      <c r="F77" s="498"/>
      <c r="G77" s="499"/>
      <c r="H77" s="500" t="str">
        <f t="shared" si="4"/>
        <v/>
      </c>
      <c r="J77" s="476">
        <f t="shared" si="3"/>
        <v>0</v>
      </c>
    </row>
    <row r="78" s="476" customFormat="1" ht="16.5" customHeight="1" spans="1:10">
      <c r="A78" s="480">
        <v>72</v>
      </c>
      <c r="B78" s="495" t="s">
        <v>299</v>
      </c>
      <c r="C78" s="344"/>
      <c r="D78" s="344"/>
      <c r="E78" s="498"/>
      <c r="F78" s="498"/>
      <c r="G78" s="499"/>
      <c r="H78" s="500" t="str">
        <f t="shared" si="4"/>
        <v/>
      </c>
      <c r="J78" s="476">
        <f t="shared" si="3"/>
        <v>0</v>
      </c>
    </row>
    <row r="79" ht="16.5" hidden="1" customHeight="1" spans="1:10">
      <c r="A79" s="480">
        <v>73</v>
      </c>
      <c r="B79" s="362" t="s">
        <v>300</v>
      </c>
      <c r="C79" s="344"/>
      <c r="D79" s="344"/>
      <c r="E79" s="498"/>
      <c r="F79" s="498"/>
      <c r="G79" s="499"/>
      <c r="H79" s="500" t="str">
        <f t="shared" si="4"/>
        <v/>
      </c>
      <c r="J79" s="476">
        <f t="shared" si="3"/>
        <v>0</v>
      </c>
    </row>
    <row r="80" ht="16.5" hidden="1" customHeight="1" spans="1:10">
      <c r="A80" s="480">
        <v>74</v>
      </c>
      <c r="B80" s="362" t="s">
        <v>301</v>
      </c>
      <c r="C80" s="344"/>
      <c r="D80" s="344"/>
      <c r="E80" s="498"/>
      <c r="F80" s="498"/>
      <c r="G80" s="499"/>
      <c r="H80" s="500" t="str">
        <f t="shared" si="4"/>
        <v/>
      </c>
      <c r="J80" s="476">
        <f t="shared" si="3"/>
        <v>0</v>
      </c>
    </row>
    <row r="81" ht="16.5" hidden="1" customHeight="1" spans="1:10">
      <c r="A81" s="480">
        <v>75</v>
      </c>
      <c r="B81" s="362" t="s">
        <v>302</v>
      </c>
      <c r="C81" s="344"/>
      <c r="D81" s="344"/>
      <c r="E81" s="498"/>
      <c r="F81" s="498"/>
      <c r="G81" s="499"/>
      <c r="H81" s="500" t="str">
        <f t="shared" si="4"/>
        <v/>
      </c>
      <c r="J81" s="476">
        <f t="shared" si="3"/>
        <v>0</v>
      </c>
    </row>
    <row r="82" ht="16.5" hidden="1" customHeight="1" spans="1:10">
      <c r="A82" s="480">
        <v>76</v>
      </c>
      <c r="B82" s="362" t="s">
        <v>303</v>
      </c>
      <c r="C82" s="344"/>
      <c r="D82" s="344"/>
      <c r="E82" s="498"/>
      <c r="F82" s="498"/>
      <c r="G82" s="499"/>
      <c r="H82" s="500" t="str">
        <f t="shared" si="4"/>
        <v/>
      </c>
      <c r="J82" s="476">
        <f t="shared" si="3"/>
        <v>0</v>
      </c>
    </row>
    <row r="83" ht="16.5" hidden="1" customHeight="1" spans="1:10">
      <c r="A83" s="480">
        <v>77</v>
      </c>
      <c r="B83" s="362" t="s">
        <v>304</v>
      </c>
      <c r="C83" s="344"/>
      <c r="D83" s="344"/>
      <c r="E83" s="498"/>
      <c r="F83" s="498"/>
      <c r="G83" s="499"/>
      <c r="H83" s="500" t="str">
        <f t="shared" si="4"/>
        <v/>
      </c>
      <c r="J83" s="476">
        <f t="shared" si="3"/>
        <v>0</v>
      </c>
    </row>
    <row r="84" ht="16.5" hidden="1" customHeight="1" spans="1:10">
      <c r="A84" s="480">
        <v>78</v>
      </c>
      <c r="B84" s="362" t="s">
        <v>305</v>
      </c>
      <c r="C84" s="344"/>
      <c r="D84" s="344"/>
      <c r="E84" s="498"/>
      <c r="F84" s="498"/>
      <c r="G84" s="499"/>
      <c r="H84" s="500" t="str">
        <f t="shared" si="4"/>
        <v/>
      </c>
      <c r="J84" s="476">
        <f t="shared" si="3"/>
        <v>0</v>
      </c>
    </row>
    <row r="85" ht="16.5" hidden="1" customHeight="1" spans="1:10">
      <c r="A85" s="480">
        <v>79</v>
      </c>
      <c r="B85" s="362" t="s">
        <v>306</v>
      </c>
      <c r="C85" s="344"/>
      <c r="D85" s="344"/>
      <c r="E85" s="498"/>
      <c r="F85" s="498"/>
      <c r="G85" s="499"/>
      <c r="H85" s="500" t="str">
        <f t="shared" si="4"/>
        <v/>
      </c>
      <c r="J85" s="476">
        <f t="shared" si="3"/>
        <v>0</v>
      </c>
    </row>
    <row r="86" s="476" customFormat="1" ht="16.5" customHeight="1" spans="1:10">
      <c r="A86" s="480">
        <v>80</v>
      </c>
      <c r="B86" s="495" t="s">
        <v>307</v>
      </c>
      <c r="C86" s="498">
        <f>C65+C78</f>
        <v>0</v>
      </c>
      <c r="D86" s="498">
        <f>D65+D78</f>
        <v>0</v>
      </c>
      <c r="E86" s="482">
        <f>E65+E78</f>
        <v>0</v>
      </c>
      <c r="F86" s="482">
        <f>F65+F78</f>
        <v>0</v>
      </c>
      <c r="G86" s="496">
        <f t="shared" ref="G86:G87" si="5">F86-E86</f>
        <v>0</v>
      </c>
      <c r="H86" s="252" t="str">
        <f t="shared" si="4"/>
        <v/>
      </c>
      <c r="J86" s="476">
        <f t="shared" si="3"/>
        <v>0</v>
      </c>
    </row>
    <row r="87" s="476" customFormat="1" ht="16.5" customHeight="1" spans="1:10">
      <c r="A87" s="480">
        <v>81</v>
      </c>
      <c r="B87" s="495" t="s">
        <v>308</v>
      </c>
      <c r="C87" s="498">
        <f>C64-C86</f>
        <v>0</v>
      </c>
      <c r="D87" s="498">
        <f>D64-D86</f>
        <v>0</v>
      </c>
      <c r="E87" s="482">
        <f>E64-E86</f>
        <v>949212.52</v>
      </c>
      <c r="F87" s="482">
        <f>F64-F86</f>
        <v>15064439.9</v>
      </c>
      <c r="G87" s="496">
        <f t="shared" si="5"/>
        <v>14115227.38</v>
      </c>
      <c r="H87" s="252">
        <f t="shared" si="4"/>
        <v>1487.04606003301</v>
      </c>
      <c r="J87" s="476">
        <f t="shared" si="3"/>
        <v>949212.52</v>
      </c>
    </row>
    <row r="88" s="477" customFormat="1" ht="29.25" customHeight="1" spans="1:8">
      <c r="A88" s="501"/>
      <c r="B88" s="502"/>
      <c r="C88" s="360"/>
      <c r="D88" s="360"/>
      <c r="E88" s="360"/>
      <c r="F88" s="360"/>
      <c r="G88" s="360"/>
      <c r="H88" s="360" t="s">
        <v>309</v>
      </c>
    </row>
    <row r="89" customHeight="1" spans="9:9">
      <c r="I89" s="28" t="s">
        <v>310</v>
      </c>
    </row>
  </sheetData>
  <sheetProtection formatColumns="0"/>
  <mergeCells count="2">
    <mergeCell ref="A2:H2"/>
    <mergeCell ref="A3:H3"/>
  </mergeCells>
  <conditionalFormatting sqref="J7:J88">
    <cfRule type="cellIs" dxfId="0" priority="1" stopIfTrue="1" operator="notEqual">
      <formula>0</formula>
    </cfRule>
  </conditionalFormatting>
  <printOptions horizontalCentered="1"/>
  <pageMargins left="0.984027777777778" right="0.984027777777778" top="0.984027777777778" bottom="0.629166666666667" header="0.471527777777778" footer="0.354166666666667"/>
  <pageSetup paperSize="9" fitToHeight="0" orientation="landscape"/>
  <headerFooter scaleWithDoc="0">
    <oddFooter>&amp;R&amp;"宋体,常规"&amp;10&amp;P/&amp;N</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1"/>
  </sheetPr>
  <dimension ref="A1:I31"/>
  <sheetViews>
    <sheetView showGridLines="0" workbookViewId="0">
      <selection activeCell="F16" sqref="F16"/>
    </sheetView>
  </sheetViews>
  <sheetFormatPr defaultColWidth="9" defaultRowHeight="15.75" customHeight="1"/>
  <cols>
    <col min="1" max="1" width="7.5" style="370" customWidth="1"/>
    <col min="2" max="2" width="24.125" style="370" customWidth="1"/>
    <col min="3" max="4" width="18.625" style="370" customWidth="1" outlineLevel="1"/>
    <col min="5" max="8" width="18.625" style="370" customWidth="1"/>
    <col min="9" max="16384" width="9" style="370"/>
  </cols>
  <sheetData>
    <row r="1" customHeight="1" spans="1:1">
      <c r="A1" s="5" t="s">
        <v>311</v>
      </c>
    </row>
    <row r="2" s="368" customFormat="1" ht="30" customHeight="1" spans="1:8">
      <c r="A2" s="373" t="s">
        <v>312</v>
      </c>
      <c r="B2" s="373"/>
      <c r="C2" s="373"/>
      <c r="D2" s="373"/>
      <c r="E2" s="373"/>
      <c r="F2" s="373"/>
      <c r="G2" s="373"/>
      <c r="H2" s="373"/>
    </row>
    <row r="3" customHeight="1" spans="1:8">
      <c r="A3" s="369" t="str">
        <f>"评估基准日："&amp;TEXT(基本信息输入表!M7,"yyyy年mm月dd日")</f>
        <v>评估基准日：2023年01月31日</v>
      </c>
      <c r="B3" s="369"/>
      <c r="C3" s="369"/>
      <c r="D3" s="369"/>
      <c r="E3" s="369"/>
      <c r="F3" s="369"/>
      <c r="G3" s="369"/>
      <c r="H3" s="369"/>
    </row>
    <row r="4" ht="14.1" customHeight="1" spans="6:8">
      <c r="F4" s="369"/>
      <c r="G4" s="369"/>
      <c r="H4" s="388" t="s">
        <v>313</v>
      </c>
    </row>
    <row r="5" customHeight="1" spans="1:8">
      <c r="A5" s="462" t="str">
        <f>基本信息输入表!K6&amp;"："&amp;基本信息输入表!M6</f>
        <v>产权持有单位：山东烟草投资管理有限公司</v>
      </c>
      <c r="B5" s="462"/>
      <c r="C5" s="462"/>
      <c r="D5" s="462"/>
      <c r="E5" s="462"/>
      <c r="H5" s="463" t="s">
        <v>314</v>
      </c>
    </row>
    <row r="6" s="369" customFormat="1" customHeight="1" spans="1:8">
      <c r="A6" s="464" t="s">
        <v>315</v>
      </c>
      <c r="B6" s="464" t="s">
        <v>229</v>
      </c>
      <c r="C6" s="452" t="s">
        <v>200</v>
      </c>
      <c r="D6" s="452" t="s">
        <v>201</v>
      </c>
      <c r="E6" s="465" t="s">
        <v>316</v>
      </c>
      <c r="F6" s="464" t="s">
        <v>317</v>
      </c>
      <c r="G6" s="464" t="s">
        <v>318</v>
      </c>
      <c r="H6" s="464" t="s">
        <v>319</v>
      </c>
    </row>
    <row r="7" customHeight="1" spans="1:8">
      <c r="A7" s="384" t="s">
        <v>320</v>
      </c>
      <c r="B7" s="382" t="s">
        <v>321</v>
      </c>
      <c r="C7" s="466">
        <f>'[1]表3-1货币汇总表'!C24</f>
        <v>0</v>
      </c>
      <c r="D7" s="466">
        <f>'[1]表3-1货币汇总表'!D24</f>
        <v>0</v>
      </c>
      <c r="E7" s="466">
        <f>'[1]表3-1货币汇总表'!E24</f>
        <v>0</v>
      </c>
      <c r="F7" s="466">
        <f>'[1]表3-1货币汇总表'!F24</f>
        <v>0</v>
      </c>
      <c r="G7" s="467">
        <f>F7-E7</f>
        <v>0</v>
      </c>
      <c r="H7" s="468" t="str">
        <f>IF(E7=0,"",G7/E7*100)</f>
        <v/>
      </c>
    </row>
    <row r="8" customHeight="1" spans="1:8">
      <c r="A8" s="384" t="s">
        <v>322</v>
      </c>
      <c r="B8" s="382" t="s">
        <v>323</v>
      </c>
      <c r="C8" s="466">
        <f>'[1]3-2交易性金融资产汇总'!C25</f>
        <v>0</v>
      </c>
      <c r="D8" s="466">
        <f>'[1]3-2交易性金融资产汇总'!D25</f>
        <v>0</v>
      </c>
      <c r="E8" s="466">
        <f>'[1]3-2交易性金融资产汇总'!E25</f>
        <v>0</v>
      </c>
      <c r="F8" s="466">
        <f>'[1]3-2交易性金融资产汇总'!F25</f>
        <v>0</v>
      </c>
      <c r="G8" s="467">
        <f t="shared" ref="G8:G18" si="0">F8-E8</f>
        <v>0</v>
      </c>
      <c r="H8" s="468" t="str">
        <f t="shared" ref="H8:H23" si="1">IF(E8=0,"",G8/E8*100)</f>
        <v/>
      </c>
    </row>
    <row r="9" customHeight="1" spans="1:8">
      <c r="A9" s="384" t="s">
        <v>324</v>
      </c>
      <c r="B9" s="382" t="s">
        <v>325</v>
      </c>
      <c r="C9" s="466">
        <f>'[1]3-3应收票据'!F30</f>
        <v>0</v>
      </c>
      <c r="D9" s="466">
        <f>'[1]3-3应收票据'!H30</f>
        <v>0</v>
      </c>
      <c r="E9" s="466">
        <f>'[1]3-3应收票据'!J30</f>
        <v>0</v>
      </c>
      <c r="F9" s="467">
        <f>'[1]3-3应收票据'!L30</f>
        <v>0</v>
      </c>
      <c r="G9" s="467">
        <f t="shared" si="0"/>
        <v>0</v>
      </c>
      <c r="H9" s="468" t="str">
        <f t="shared" si="1"/>
        <v/>
      </c>
    </row>
    <row r="10" customHeight="1" spans="1:8">
      <c r="A10" s="384" t="s">
        <v>326</v>
      </c>
      <c r="B10" s="382" t="s">
        <v>327</v>
      </c>
      <c r="C10" s="466">
        <f>'[1]3-4应收账款'!N26</f>
        <v>0</v>
      </c>
      <c r="D10" s="466">
        <f>'[1]3-4应收账款'!R26</f>
        <v>0</v>
      </c>
      <c r="E10" s="466">
        <f>'[1]3-4应收账款'!T26</f>
        <v>0</v>
      </c>
      <c r="F10" s="467">
        <f>'[1]3-4应收账款'!V29</f>
        <v>0</v>
      </c>
      <c r="G10" s="467">
        <f t="shared" si="0"/>
        <v>0</v>
      </c>
      <c r="H10" s="468" t="str">
        <f t="shared" si="1"/>
        <v/>
      </c>
    </row>
    <row r="11" customHeight="1" spans="1:8">
      <c r="A11" s="384"/>
      <c r="B11" s="382" t="s">
        <v>328</v>
      </c>
      <c r="C11" s="466">
        <f>'[1]3-4应收账款'!N27</f>
        <v>0</v>
      </c>
      <c r="D11" s="466">
        <f>'[1]3-4应收账款'!R27</f>
        <v>0</v>
      </c>
      <c r="E11" s="466">
        <f>'[1]3-4应收账款'!T27</f>
        <v>0</v>
      </c>
      <c r="F11" s="467"/>
      <c r="G11" s="467">
        <f t="shared" si="0"/>
        <v>0</v>
      </c>
      <c r="H11" s="468" t="str">
        <f t="shared" si="1"/>
        <v/>
      </c>
    </row>
    <row r="12" customHeight="1" spans="1:8">
      <c r="A12" s="384"/>
      <c r="B12" s="382" t="s">
        <v>329</v>
      </c>
      <c r="C12" s="467">
        <f>C10-C11</f>
        <v>0</v>
      </c>
      <c r="D12" s="467">
        <f>D10-D11</f>
        <v>0</v>
      </c>
      <c r="E12" s="467">
        <f>E10-E11</f>
        <v>0</v>
      </c>
      <c r="F12" s="467">
        <f>F10-F11</f>
        <v>0</v>
      </c>
      <c r="G12" s="467">
        <f t="shared" si="0"/>
        <v>0</v>
      </c>
      <c r="H12" s="468" t="str">
        <f t="shared" si="1"/>
        <v/>
      </c>
    </row>
    <row r="13" customHeight="1" spans="1:8">
      <c r="A13" s="384" t="s">
        <v>330</v>
      </c>
      <c r="B13" s="382" t="s">
        <v>27</v>
      </c>
      <c r="C13" s="466">
        <f>'[1]3-5预付款项'!I30</f>
        <v>0</v>
      </c>
      <c r="D13" s="466">
        <f>'[1]3-5预付款项'!K30</f>
        <v>0</v>
      </c>
      <c r="E13" s="469">
        <f>'[1]3-5预付款项'!M30</f>
        <v>0</v>
      </c>
      <c r="F13" s="467">
        <f>'[1]3-5预付款项'!O30</f>
        <v>0</v>
      </c>
      <c r="G13" s="467">
        <f t="shared" si="0"/>
        <v>0</v>
      </c>
      <c r="H13" s="468" t="str">
        <f t="shared" si="1"/>
        <v/>
      </c>
    </row>
    <row r="14" customHeight="1" spans="1:8">
      <c r="A14" s="384" t="s">
        <v>331</v>
      </c>
      <c r="B14" s="382" t="s">
        <v>332</v>
      </c>
      <c r="C14" s="466">
        <f>'[1]3-6应收利息'!G27</f>
        <v>0</v>
      </c>
      <c r="D14" s="466">
        <f>'[1]3-6应收利息'!H27</f>
        <v>0</v>
      </c>
      <c r="E14" s="466">
        <f>'[1]3-6应收利息'!I27</f>
        <v>0</v>
      </c>
      <c r="F14" s="466">
        <f>'[1]3-6应收利息'!J27</f>
        <v>0</v>
      </c>
      <c r="G14" s="467">
        <f t="shared" si="0"/>
        <v>0</v>
      </c>
      <c r="H14" s="468" t="str">
        <f t="shared" si="1"/>
        <v/>
      </c>
    </row>
    <row r="15" customHeight="1" spans="1:8">
      <c r="A15" s="384" t="s">
        <v>333</v>
      </c>
      <c r="B15" s="382" t="s">
        <v>334</v>
      </c>
      <c r="C15" s="466">
        <f>'[1]3-7应收股利'!E27</f>
        <v>0</v>
      </c>
      <c r="D15" s="466">
        <f>'[1]3-7应收股利'!F27</f>
        <v>0</v>
      </c>
      <c r="E15" s="466">
        <f>'[1]3-7应收股利'!G27</f>
        <v>0</v>
      </c>
      <c r="F15" s="466">
        <f>'[1]3-7应收股利'!H27</f>
        <v>0</v>
      </c>
      <c r="G15" s="467">
        <f t="shared" si="0"/>
        <v>0</v>
      </c>
      <c r="H15" s="468" t="str">
        <f t="shared" si="1"/>
        <v/>
      </c>
    </row>
    <row r="16" customHeight="1" spans="1:8">
      <c r="A16" s="384" t="s">
        <v>335</v>
      </c>
      <c r="B16" s="382" t="s">
        <v>336</v>
      </c>
      <c r="C16" s="466">
        <f>'[1]3-8其他应收款'!N26</f>
        <v>0</v>
      </c>
      <c r="D16" s="466">
        <f>'[1]3-8其他应收款'!R26</f>
        <v>0</v>
      </c>
      <c r="E16" s="466">
        <f>'[1]3-8其他应收款'!N26</f>
        <v>0</v>
      </c>
      <c r="F16" s="467">
        <f>'[1]3-8其他应收款'!V29</f>
        <v>0</v>
      </c>
      <c r="G16" s="467">
        <f t="shared" si="0"/>
        <v>0</v>
      </c>
      <c r="H16" s="468" t="str">
        <f t="shared" si="1"/>
        <v/>
      </c>
    </row>
    <row r="17" customHeight="1" spans="1:8">
      <c r="A17" s="384"/>
      <c r="B17" s="382" t="s">
        <v>328</v>
      </c>
      <c r="C17" s="466">
        <f>'[1]3-8其他应收款'!N27</f>
        <v>0</v>
      </c>
      <c r="D17" s="466">
        <f>'[1]3-8其他应收款'!R27</f>
        <v>0</v>
      </c>
      <c r="E17" s="466">
        <f>'[1]3-8其他应收款'!N27</f>
        <v>0</v>
      </c>
      <c r="F17" s="467"/>
      <c r="G17" s="467">
        <f t="shared" si="0"/>
        <v>0</v>
      </c>
      <c r="H17" s="468" t="str">
        <f t="shared" si="1"/>
        <v/>
      </c>
    </row>
    <row r="18" customHeight="1" spans="1:8">
      <c r="A18" s="384"/>
      <c r="B18" s="382" t="s">
        <v>337</v>
      </c>
      <c r="C18" s="467">
        <f>C16-C17</f>
        <v>0</v>
      </c>
      <c r="D18" s="467">
        <f>D16-D17</f>
        <v>0</v>
      </c>
      <c r="E18" s="467">
        <f>E16-E17</f>
        <v>0</v>
      </c>
      <c r="F18" s="467">
        <f>F16-F17</f>
        <v>0</v>
      </c>
      <c r="G18" s="467">
        <f t="shared" si="0"/>
        <v>0</v>
      </c>
      <c r="H18" s="468" t="str">
        <f t="shared" si="1"/>
        <v/>
      </c>
    </row>
    <row r="19" customHeight="1" spans="1:8">
      <c r="A19" s="384" t="s">
        <v>338</v>
      </c>
      <c r="B19" s="382" t="s">
        <v>339</v>
      </c>
      <c r="C19" s="457">
        <f>'3-9存货汇总'!C20</f>
        <v>0</v>
      </c>
      <c r="D19" s="457">
        <f>'3-9存货汇总'!D20</f>
        <v>0</v>
      </c>
      <c r="E19" s="457">
        <f>'3-9存货汇总'!E20</f>
        <v>0</v>
      </c>
      <c r="F19" s="457">
        <f>'3-9存货汇总'!F20</f>
        <v>0</v>
      </c>
      <c r="G19" s="387">
        <f t="shared" ref="G19:G23" si="2">F19-E19</f>
        <v>0</v>
      </c>
      <c r="H19" s="455" t="str">
        <f t="shared" si="1"/>
        <v/>
      </c>
    </row>
    <row r="20" customHeight="1" spans="1:8">
      <c r="A20" s="384"/>
      <c r="B20" s="382" t="s">
        <v>340</v>
      </c>
      <c r="C20" s="457">
        <f>'3-9存货汇总'!C21</f>
        <v>0</v>
      </c>
      <c r="D20" s="457">
        <f>'3-9存货汇总'!D21</f>
        <v>0</v>
      </c>
      <c r="E20" s="457">
        <f>'3-9存货汇总'!E21</f>
        <v>0</v>
      </c>
      <c r="F20" s="457"/>
      <c r="G20" s="387">
        <f t="shared" si="2"/>
        <v>0</v>
      </c>
      <c r="H20" s="455" t="str">
        <f t="shared" si="1"/>
        <v/>
      </c>
    </row>
    <row r="21" customHeight="1" spans="1:8">
      <c r="A21" s="384"/>
      <c r="B21" s="382" t="s">
        <v>341</v>
      </c>
      <c r="C21" s="457">
        <f>C19-C20</f>
        <v>0</v>
      </c>
      <c r="D21" s="457">
        <f>D19-D20</f>
        <v>0</v>
      </c>
      <c r="E21" s="457">
        <f>E19-E20</f>
        <v>0</v>
      </c>
      <c r="F21" s="457">
        <f>F19-F20</f>
        <v>0</v>
      </c>
      <c r="G21" s="387">
        <f t="shared" si="2"/>
        <v>0</v>
      </c>
      <c r="H21" s="455" t="str">
        <f t="shared" si="1"/>
        <v/>
      </c>
    </row>
    <row r="22" customHeight="1" spans="1:8">
      <c r="A22" s="384" t="s">
        <v>342</v>
      </c>
      <c r="B22" s="382" t="s">
        <v>343</v>
      </c>
      <c r="C22" s="470">
        <f>'[1]3-10一年到期非流动资产'!E27</f>
        <v>0</v>
      </c>
      <c r="D22" s="470">
        <f>'[1]3-10一年到期非流动资产'!F27</f>
        <v>0</v>
      </c>
      <c r="E22" s="470">
        <f>'[1]3-10一年到期非流动资产'!G27</f>
        <v>0</v>
      </c>
      <c r="F22" s="470">
        <f>'[1]3-10一年到期非流动资产'!H27</f>
        <v>0</v>
      </c>
      <c r="G22" s="471">
        <f t="shared" si="2"/>
        <v>0</v>
      </c>
      <c r="H22" s="472" t="str">
        <f t="shared" si="1"/>
        <v/>
      </c>
    </row>
    <row r="23" customHeight="1" spans="1:8">
      <c r="A23" s="384" t="s">
        <v>344</v>
      </c>
      <c r="B23" s="382" t="s">
        <v>345</v>
      </c>
      <c r="C23" s="473">
        <f>'[1]3-11其他流动资产'!F27</f>
        <v>0</v>
      </c>
      <c r="D23" s="473">
        <f>'[1]3-11其他流动资产'!G27</f>
        <v>0</v>
      </c>
      <c r="E23" s="470">
        <f>'[1]3-11其他流动资产'!H27</f>
        <v>0</v>
      </c>
      <c r="F23" s="470">
        <f>'[1]3-11其他流动资产'!I27</f>
        <v>0</v>
      </c>
      <c r="G23" s="471">
        <f t="shared" si="2"/>
        <v>0</v>
      </c>
      <c r="H23" s="472" t="str">
        <f t="shared" si="1"/>
        <v/>
      </c>
    </row>
    <row r="24" customHeight="1" spans="1:8">
      <c r="A24" s="384"/>
      <c r="B24" s="382"/>
      <c r="C24" s="474"/>
      <c r="D24" s="474"/>
      <c r="E24" s="457"/>
      <c r="F24" s="440"/>
      <c r="G24" s="387"/>
      <c r="H24" s="387"/>
    </row>
    <row r="25" customHeight="1" spans="1:8">
      <c r="A25" s="384"/>
      <c r="B25" s="382"/>
      <c r="C25" s="474"/>
      <c r="D25" s="474"/>
      <c r="E25" s="457"/>
      <c r="F25" s="440"/>
      <c r="G25" s="387"/>
      <c r="H25" s="387"/>
    </row>
    <row r="26" customHeight="1" spans="1:8">
      <c r="A26" s="375"/>
      <c r="B26" s="464"/>
      <c r="C26" s="465"/>
      <c r="D26" s="465"/>
      <c r="E26" s="457"/>
      <c r="F26" s="440"/>
      <c r="G26" s="387"/>
      <c r="H26" s="387" t="s">
        <v>346</v>
      </c>
    </row>
    <row r="27" customHeight="1" spans="1:8">
      <c r="A27" s="375"/>
      <c r="B27" s="464"/>
      <c r="C27" s="465"/>
      <c r="D27" s="465"/>
      <c r="E27" s="457"/>
      <c r="F27" s="440"/>
      <c r="G27" s="387"/>
      <c r="H27" s="387" t="s">
        <v>346</v>
      </c>
    </row>
    <row r="28" customHeight="1" spans="1:8">
      <c r="A28" s="389"/>
      <c r="B28" s="464"/>
      <c r="C28" s="465"/>
      <c r="D28" s="465"/>
      <c r="E28" s="457"/>
      <c r="F28" s="440"/>
      <c r="G28" s="387"/>
      <c r="H28" s="387"/>
    </row>
    <row r="29" customHeight="1" spans="1:8">
      <c r="A29" s="475" t="s">
        <v>347</v>
      </c>
      <c r="B29" s="465"/>
      <c r="C29" s="454">
        <f>SUM(C7:C9,C12:C15,C18,C21:C23)</f>
        <v>0</v>
      </c>
      <c r="D29" s="454">
        <f>SUM(D7:D9,D12:D15,D18,D21:D23)</f>
        <v>0</v>
      </c>
      <c r="E29" s="454">
        <f>SUM(E7:E9,E12:E15,E18,E21:E23)</f>
        <v>0</v>
      </c>
      <c r="F29" s="454">
        <f>SUM(F7:F9,F12:F15,F18,F21:F23)</f>
        <v>0</v>
      </c>
      <c r="G29" s="387">
        <f>F29-E29</f>
        <v>0</v>
      </c>
      <c r="H29" s="455" t="str">
        <f>IF(E29=0,"",G29/E29*100)</f>
        <v/>
      </c>
    </row>
    <row r="30" customHeight="1" spans="6:6">
      <c r="F30" s="370" t="str">
        <f>"评估人员："&amp;基本信息输入表!$Q$10</f>
        <v>评估人员：王秀红</v>
      </c>
    </row>
    <row r="31" customHeight="1" spans="9:9">
      <c r="I31" s="394" t="s">
        <v>310</v>
      </c>
    </row>
  </sheetData>
  <mergeCells count="4">
    <mergeCell ref="A2:H2"/>
    <mergeCell ref="A3:H3"/>
    <mergeCell ref="A5:E5"/>
    <mergeCell ref="A29:B29"/>
  </mergeCells>
  <hyperlinks>
    <hyperlink ref="A1" location="索引目录!A1" display="返回索引目录"/>
  </hyperlinks>
  <printOptions horizontalCentered="1"/>
  <pageMargins left="0.984027777777778" right="0.984027777777778" top="0.984027777777778" bottom="0.659027777777778" header="0.313888888888889" footer="0.354166666666667"/>
  <pageSetup paperSize="9" scale="81" fitToHeight="1000" orientation="landscape"/>
  <headerFooter scaleWithDoc="0">
    <oddFooter>&amp;R&amp;"宋体,常规"&amp;10&amp;P/&amp;N</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showGridLines="0" workbookViewId="0">
      <selection activeCell="E21" sqref="E21"/>
    </sheetView>
  </sheetViews>
  <sheetFormatPr defaultColWidth="9" defaultRowHeight="15.75" customHeight="1"/>
  <cols>
    <col min="1" max="1" width="6.875" style="370" customWidth="1"/>
    <col min="2" max="2" width="26.875" style="370" customWidth="1"/>
    <col min="3" max="3" width="15.25" style="370" hidden="1" customWidth="1" outlineLevel="1"/>
    <col min="4" max="4" width="13.75" style="370" hidden="1" customWidth="1" outlineLevel="1"/>
    <col min="5" max="5" width="18.625" style="370" customWidth="1" collapsed="1"/>
    <col min="6" max="7" width="18.625" style="370" customWidth="1"/>
    <col min="8" max="8" width="14.75" style="370" customWidth="1"/>
    <col min="9" max="16384" width="9" style="370"/>
  </cols>
  <sheetData>
    <row r="1" customHeight="1" spans="1:1">
      <c r="A1" s="5" t="s">
        <v>311</v>
      </c>
    </row>
    <row r="2" s="368" customFormat="1" ht="30" customHeight="1" spans="1:8">
      <c r="A2" s="373" t="s">
        <v>348</v>
      </c>
      <c r="B2" s="373"/>
      <c r="C2" s="373"/>
      <c r="D2" s="373"/>
      <c r="E2" s="373"/>
      <c r="F2" s="373"/>
      <c r="G2" s="373"/>
      <c r="H2" s="373"/>
    </row>
    <row r="3" customHeight="1" spans="1:8">
      <c r="A3" s="369" t="str">
        <f>"评估基准日："&amp;TEXT(基本信息输入表!M7,"yyyy年mm月dd日")</f>
        <v>评估基准日：2023年01月31日</v>
      </c>
      <c r="B3" s="369"/>
      <c r="C3" s="369"/>
      <c r="D3" s="369"/>
      <c r="E3" s="369"/>
      <c r="F3" s="369"/>
      <c r="G3" s="369"/>
      <c r="H3" s="369"/>
    </row>
    <row r="4" ht="14.1" customHeight="1" spans="1:8">
      <c r="A4" s="369"/>
      <c r="B4" s="369"/>
      <c r="C4" s="369"/>
      <c r="D4" s="369"/>
      <c r="E4" s="369"/>
      <c r="F4" s="369"/>
      <c r="G4" s="369"/>
      <c r="H4" s="388" t="s">
        <v>349</v>
      </c>
    </row>
    <row r="5" customHeight="1" spans="1:8">
      <c r="A5" s="449" t="str">
        <f>基本信息输入表!K6&amp;"："&amp;基本信息输入表!M6</f>
        <v>产权持有单位：山东烟草投资管理有限公司</v>
      </c>
      <c r="B5" s="449"/>
      <c r="C5" s="450"/>
      <c r="D5" s="450"/>
      <c r="H5" s="451" t="s">
        <v>227</v>
      </c>
    </row>
    <row r="6" s="369" customFormat="1" customHeight="1" spans="1:8">
      <c r="A6" s="375" t="s">
        <v>350</v>
      </c>
      <c r="B6" s="375" t="s">
        <v>351</v>
      </c>
      <c r="C6" s="452" t="s">
        <v>200</v>
      </c>
      <c r="D6" s="452" t="s">
        <v>201</v>
      </c>
      <c r="E6" s="375" t="s">
        <v>202</v>
      </c>
      <c r="F6" s="375" t="s">
        <v>352</v>
      </c>
      <c r="G6" s="384" t="s">
        <v>204</v>
      </c>
      <c r="H6" s="375" t="s">
        <v>205</v>
      </c>
    </row>
    <row r="7" customHeight="1" spans="1:8">
      <c r="A7" s="375" t="s">
        <v>353</v>
      </c>
      <c r="B7" s="453" t="s">
        <v>354</v>
      </c>
      <c r="C7" s="453">
        <f>'3-9-1材料采购（在途物资）'!F28</f>
        <v>0</v>
      </c>
      <c r="D7" s="453">
        <f>'3-9-1材料采购（在途物资）'!I28</f>
        <v>0</v>
      </c>
      <c r="E7" s="454">
        <f>'3-9-1材料采购（在途物资）'!L28</f>
        <v>0</v>
      </c>
      <c r="F7" s="387">
        <f>'3-9-1材料采购（在途物资）'!O28</f>
        <v>0</v>
      </c>
      <c r="G7" s="387">
        <f>F7-E7</f>
        <v>0</v>
      </c>
      <c r="H7" s="455" t="str">
        <f>IF(E7=0,"",G7/E7*100)</f>
        <v/>
      </c>
    </row>
    <row r="8" customHeight="1" spans="1:8">
      <c r="A8" s="375" t="s">
        <v>355</v>
      </c>
      <c r="B8" s="456" t="s">
        <v>356</v>
      </c>
      <c r="C8" s="457">
        <f>'3-9-2原材料'!G28</f>
        <v>0</v>
      </c>
      <c r="D8" s="457">
        <f>'3-9-2原材料'!K28</f>
        <v>0</v>
      </c>
      <c r="E8" s="454">
        <f>'3-9-2原材料'!O28</f>
        <v>0</v>
      </c>
      <c r="F8" s="387">
        <f>'3-9-2原材料'!U28</f>
        <v>0</v>
      </c>
      <c r="G8" s="387">
        <f t="shared" ref="G8:G14" si="0">F8-E8</f>
        <v>0</v>
      </c>
      <c r="H8" s="455" t="str">
        <f t="shared" ref="H8:H14" si="1">IF(E8=0,"",G8/E8*100)</f>
        <v/>
      </c>
    </row>
    <row r="9" customHeight="1" spans="1:8">
      <c r="A9" s="375" t="s">
        <v>357</v>
      </c>
      <c r="B9" s="456" t="s">
        <v>358</v>
      </c>
      <c r="C9" s="457">
        <f>'3-9-3在库周转材料'!G28</f>
        <v>0</v>
      </c>
      <c r="D9" s="457">
        <f>'3-9-3在库周转材料'!J28</f>
        <v>0</v>
      </c>
      <c r="E9" s="454">
        <f>'3-9-3在库周转材料'!M28</f>
        <v>0</v>
      </c>
      <c r="F9" s="387">
        <f>'3-9-3在库周转材料'!R28</f>
        <v>0</v>
      </c>
      <c r="G9" s="387">
        <f t="shared" si="0"/>
        <v>0</v>
      </c>
      <c r="H9" s="455" t="str">
        <f t="shared" si="1"/>
        <v/>
      </c>
    </row>
    <row r="10" customHeight="1" spans="1:8">
      <c r="A10" s="375" t="s">
        <v>359</v>
      </c>
      <c r="B10" s="456" t="s">
        <v>360</v>
      </c>
      <c r="C10" s="457">
        <f>'3-9-4委托加工物资'!G28</f>
        <v>0</v>
      </c>
      <c r="D10" s="457">
        <f>'3-9-4委托加工物资'!J28</f>
        <v>0</v>
      </c>
      <c r="E10" s="454">
        <f>'3-9-4委托加工物资'!M28</f>
        <v>0</v>
      </c>
      <c r="F10" s="387">
        <f>'3-9-4委托加工物资'!P28</f>
        <v>0</v>
      </c>
      <c r="G10" s="387">
        <f t="shared" si="0"/>
        <v>0</v>
      </c>
      <c r="H10" s="455" t="str">
        <f t="shared" si="1"/>
        <v/>
      </c>
    </row>
    <row r="11" customHeight="1" spans="1:8">
      <c r="A11" s="375" t="s">
        <v>361</v>
      </c>
      <c r="B11" s="456" t="s">
        <v>362</v>
      </c>
      <c r="C11" s="457">
        <f>'3-9-5产成品(库存商品)'!I22</f>
        <v>0</v>
      </c>
      <c r="D11" s="457">
        <f>'3-9-6在产品（自制半成品）'!I28</f>
        <v>0</v>
      </c>
      <c r="E11" s="454">
        <f>'3-9-5产成品(库存商品)'!Q22</f>
        <v>0</v>
      </c>
      <c r="F11" s="387">
        <f>'3-9-5产成品(库存商品)'!U22</f>
        <v>0</v>
      </c>
      <c r="G11" s="387">
        <f t="shared" si="0"/>
        <v>0</v>
      </c>
      <c r="H11" s="455" t="str">
        <f t="shared" si="1"/>
        <v/>
      </c>
    </row>
    <row r="12" customHeight="1" spans="1:8">
      <c r="A12" s="375" t="s">
        <v>363</v>
      </c>
      <c r="B12" s="456" t="s">
        <v>364</v>
      </c>
      <c r="C12" s="457">
        <f>'3-9-6在产品（自制半成品）'!F28</f>
        <v>0</v>
      </c>
      <c r="D12" s="457">
        <f>'3-9-6在产品（自制半成品）'!I28</f>
        <v>0</v>
      </c>
      <c r="E12" s="454">
        <f>'3-9-6在产品（自制半成品）'!L28</f>
        <v>0</v>
      </c>
      <c r="F12" s="387">
        <f>'3-9-6在产品（自制半成品）'!P28</f>
        <v>0</v>
      </c>
      <c r="G12" s="387">
        <f t="shared" si="0"/>
        <v>0</v>
      </c>
      <c r="H12" s="455" t="str">
        <f t="shared" si="1"/>
        <v/>
      </c>
    </row>
    <row r="13" customHeight="1" spans="1:8">
      <c r="A13" s="375" t="s">
        <v>365</v>
      </c>
      <c r="B13" s="456" t="s">
        <v>366</v>
      </c>
      <c r="C13" s="457">
        <f>'3-9-7发出商品'!G28</f>
        <v>0</v>
      </c>
      <c r="D13" s="457">
        <f>'3-9-7发出商品'!J28</f>
        <v>0</v>
      </c>
      <c r="E13" s="454">
        <f>'3-9-7发出商品'!M28</f>
        <v>0</v>
      </c>
      <c r="F13" s="387">
        <f>'3-9-7发出商品'!P28</f>
        <v>0</v>
      </c>
      <c r="G13" s="387">
        <f t="shared" si="0"/>
        <v>0</v>
      </c>
      <c r="H13" s="455" t="str">
        <f t="shared" si="1"/>
        <v/>
      </c>
    </row>
    <row r="14" customHeight="1" spans="1:8">
      <c r="A14" s="375" t="s">
        <v>367</v>
      </c>
      <c r="B14" s="456" t="s">
        <v>368</v>
      </c>
      <c r="C14" s="457">
        <f>'3-9-8在用周转材料'!F28</f>
        <v>0</v>
      </c>
      <c r="D14" s="457">
        <f>'3-9-8在用周转材料'!H28</f>
        <v>0</v>
      </c>
      <c r="E14" s="454">
        <f>'3-9-8在用周转材料'!J28</f>
        <v>0</v>
      </c>
      <c r="F14" s="387">
        <f>'3-9-8在用周转材料'!N28</f>
        <v>0</v>
      </c>
      <c r="G14" s="387">
        <f t="shared" si="0"/>
        <v>0</v>
      </c>
      <c r="H14" s="455" t="str">
        <f t="shared" si="1"/>
        <v/>
      </c>
    </row>
    <row r="15" s="371" customFormat="1" customHeight="1" spans="1:8">
      <c r="A15" s="458"/>
      <c r="B15" s="453"/>
      <c r="C15" s="453"/>
      <c r="D15" s="453"/>
      <c r="E15" s="457"/>
      <c r="F15" s="440"/>
      <c r="G15" s="440"/>
      <c r="H15" s="459"/>
    </row>
    <row r="16" customHeight="1" spans="1:8">
      <c r="A16" s="375"/>
      <c r="B16" s="460"/>
      <c r="C16" s="460"/>
      <c r="D16" s="460"/>
      <c r="E16" s="454"/>
      <c r="F16" s="387"/>
      <c r="G16" s="387"/>
      <c r="H16" s="455"/>
    </row>
    <row r="17" customHeight="1" spans="1:8">
      <c r="A17" s="375"/>
      <c r="B17" s="460"/>
      <c r="C17" s="460"/>
      <c r="D17" s="460"/>
      <c r="E17" s="454"/>
      <c r="F17" s="387"/>
      <c r="G17" s="387"/>
      <c r="H17" s="455"/>
    </row>
    <row r="18" customHeight="1" spans="1:8">
      <c r="A18" s="375"/>
      <c r="B18" s="460"/>
      <c r="C18" s="460"/>
      <c r="D18" s="460"/>
      <c r="E18" s="454"/>
      <c r="F18" s="387"/>
      <c r="G18" s="387"/>
      <c r="H18" s="455"/>
    </row>
    <row r="19" customHeight="1" spans="1:8">
      <c r="A19" s="375"/>
      <c r="B19" s="460"/>
      <c r="C19" s="460"/>
      <c r="D19" s="460"/>
      <c r="E19" s="454"/>
      <c r="F19" s="387"/>
      <c r="G19" s="387"/>
      <c r="H19" s="455"/>
    </row>
    <row r="20" customHeight="1" spans="1:8">
      <c r="A20" s="384" t="s">
        <v>339</v>
      </c>
      <c r="B20" s="385"/>
      <c r="C20" s="454">
        <f>SUM(C7:C19)</f>
        <v>0</v>
      </c>
      <c r="D20" s="454">
        <f>SUM(D7:D19)</f>
        <v>0</v>
      </c>
      <c r="E20" s="454">
        <f>SUM(E7:E19)</f>
        <v>0</v>
      </c>
      <c r="F20" s="454">
        <f>SUM(F7:F19)</f>
        <v>0</v>
      </c>
      <c r="G20" s="387">
        <f>F20-E20</f>
        <v>0</v>
      </c>
      <c r="H20" s="455" t="str">
        <f>IF(E20=0,"",G20/E20*100)</f>
        <v/>
      </c>
    </row>
    <row r="21" customHeight="1" spans="1:8">
      <c r="A21" s="384" t="s">
        <v>369</v>
      </c>
      <c r="B21" s="385"/>
      <c r="C21" s="461">
        <v>0</v>
      </c>
      <c r="D21" s="461">
        <v>0</v>
      </c>
      <c r="E21" s="461">
        <v>0</v>
      </c>
      <c r="F21" s="16"/>
      <c r="G21" s="387">
        <f>F21-E21</f>
        <v>0</v>
      </c>
      <c r="H21" s="455" t="str">
        <f>IF(E21=0,"",G21/E21*100)</f>
        <v/>
      </c>
    </row>
    <row r="22" customHeight="1" spans="1:8">
      <c r="A22" s="384" t="s">
        <v>341</v>
      </c>
      <c r="B22" s="385"/>
      <c r="C22" s="454">
        <f>C20-C21</f>
        <v>0</v>
      </c>
      <c r="D22" s="454">
        <f>D20-D21</f>
        <v>0</v>
      </c>
      <c r="E22" s="454">
        <f>E20-E21</f>
        <v>0</v>
      </c>
      <c r="F22" s="387">
        <f>F20</f>
        <v>0</v>
      </c>
      <c r="G22" s="387">
        <f>F22-E22</f>
        <v>0</v>
      </c>
      <c r="H22" s="455" t="str">
        <f>IF(E22=0,"",G22/E22*100)</f>
        <v/>
      </c>
    </row>
    <row r="23" customHeight="1" spans="6:6">
      <c r="F23" s="370" t="str">
        <f>"评估人员："&amp;基本信息输入表!$Q$25</f>
        <v>评估人员：王秀红</v>
      </c>
    </row>
    <row r="24" customHeight="1" spans="9:9">
      <c r="I24" s="394" t="s">
        <v>310</v>
      </c>
    </row>
  </sheetData>
  <mergeCells count="5">
    <mergeCell ref="A2:H2"/>
    <mergeCell ref="A3:H3"/>
    <mergeCell ref="A20:B20"/>
    <mergeCell ref="A21:B21"/>
    <mergeCell ref="A22:B22"/>
  </mergeCells>
  <hyperlinks>
    <hyperlink ref="A1" location="索引目录!A1" display="返回索引目录"/>
  </hyperlinks>
  <printOptions horizontalCentered="1"/>
  <pageMargins left="0.984027777777778" right="0.984027777777778" top="0.984027777777778" bottom="0.984027777777778" header="0.313888888888889" footer="0.354166666666667"/>
  <pageSetup paperSize="9" fitToHeight="1000" orientation="landscape"/>
  <headerFooter scaleWithDoc="0">
    <oddFooter>&amp;R&amp;"宋体,常规"&amp;10&amp;P/&amp;N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S31"/>
  <sheetViews>
    <sheetView showGridLines="0" workbookViewId="0">
      <selection activeCell="O29" sqref="O29"/>
    </sheetView>
  </sheetViews>
  <sheetFormatPr defaultColWidth="9" defaultRowHeight="15.75" customHeight="1"/>
  <cols>
    <col min="1" max="1" width="5.5" style="370" customWidth="1"/>
    <col min="2" max="2" width="14.625" style="370" customWidth="1"/>
    <col min="3" max="3" width="10.625" style="370" customWidth="1"/>
    <col min="4" max="9" width="10.625" style="370" customWidth="1" outlineLevel="1"/>
    <col min="10" max="15" width="10.625" style="370" customWidth="1"/>
    <col min="16" max="16" width="7" style="370" customWidth="1"/>
    <col min="17" max="17" width="13.125" style="370" customWidth="1"/>
    <col min="18" max="18" width="9" style="370"/>
    <col min="19" max="24" width="5.625" style="372" customWidth="1" outlineLevel="1"/>
    <col min="25" max="25" width="14.875" style="372" customWidth="1" outlineLevel="1"/>
    <col min="26" max="26" width="13.625" style="372" customWidth="1"/>
    <col min="27" max="29" width="5.625" style="372" customWidth="1" outlineLevel="1"/>
    <col min="30" max="31" width="7.375" style="372" customWidth="1" outlineLevel="1"/>
    <col min="32" max="32" width="5.625" style="372" customWidth="1" outlineLevel="1"/>
    <col min="33" max="36" width="8.625" style="372" customWidth="1" outlineLevel="1"/>
    <col min="37" max="37" width="14.625" style="372" customWidth="1" outlineLevel="1"/>
    <col min="38" max="38" width="13.625" style="372" customWidth="1"/>
    <col min="39" max="39" width="8.625" style="372" customWidth="1" outlineLevel="2"/>
    <col min="40" max="40" width="8.625" style="372" customWidth="1" outlineLevel="1"/>
    <col min="41" max="41" width="13.75" style="372" customWidth="1"/>
    <col min="42" max="44" width="13.625" style="372" customWidth="1" outlineLevel="1"/>
    <col min="45" max="45" width="13.625" style="372" customWidth="1"/>
    <col min="46" max="16384" width="9" style="370"/>
  </cols>
  <sheetData>
    <row r="1" customHeight="1" spans="1:1">
      <c r="A1" s="5" t="s">
        <v>311</v>
      </c>
    </row>
    <row r="2" s="368" customFormat="1" ht="30" customHeight="1" spans="1:45">
      <c r="A2" s="373" t="s">
        <v>370</v>
      </c>
      <c r="B2" s="373"/>
      <c r="C2" s="373"/>
      <c r="D2" s="373"/>
      <c r="E2" s="373"/>
      <c r="F2" s="373"/>
      <c r="G2" s="373"/>
      <c r="H2" s="373"/>
      <c r="I2" s="373"/>
      <c r="J2" s="373"/>
      <c r="K2" s="373"/>
      <c r="L2" s="373"/>
      <c r="M2" s="373"/>
      <c r="N2" s="373"/>
      <c r="O2" s="373"/>
      <c r="P2" s="373"/>
      <c r="Q2" s="373"/>
      <c r="S2" s="390"/>
      <c r="T2" s="390"/>
      <c r="U2" s="390"/>
      <c r="V2" s="390"/>
      <c r="W2" s="390"/>
      <c r="X2" s="390"/>
      <c r="Y2" s="390"/>
      <c r="Z2" s="390"/>
      <c r="AA2" s="390"/>
      <c r="AB2" s="390"/>
      <c r="AC2" s="390"/>
      <c r="AD2" s="390"/>
      <c r="AE2" s="390"/>
      <c r="AF2" s="390"/>
      <c r="AG2" s="390"/>
      <c r="AH2" s="390"/>
      <c r="AI2" s="390"/>
      <c r="AJ2" s="390"/>
      <c r="AK2" s="390"/>
      <c r="AL2" s="390"/>
      <c r="AM2" s="390"/>
      <c r="AN2" s="390"/>
      <c r="AO2" s="390"/>
      <c r="AP2" s="390"/>
      <c r="AQ2" s="390"/>
      <c r="AR2" s="390"/>
      <c r="AS2" s="390"/>
    </row>
    <row r="3" customHeight="1" spans="1:17">
      <c r="A3" s="369" t="str">
        <f>"评估基准日："&amp;TEXT(基本信息输入表!M7,"yyyy年mm月dd日")</f>
        <v>评估基准日：2023年01月31日</v>
      </c>
      <c r="B3" s="369"/>
      <c r="C3" s="369"/>
      <c r="D3" s="369"/>
      <c r="E3" s="369"/>
      <c r="F3" s="369"/>
      <c r="G3" s="369"/>
      <c r="H3" s="369"/>
      <c r="I3" s="369"/>
      <c r="J3" s="369"/>
      <c r="K3" s="369"/>
      <c r="L3" s="369"/>
      <c r="M3" s="369"/>
      <c r="N3" s="369"/>
      <c r="O3" s="369"/>
      <c r="P3" s="369"/>
      <c r="Q3" s="369"/>
    </row>
    <row r="4" ht="14.1" customHeight="1" spans="1:17">
      <c r="A4" s="369"/>
      <c r="B4" s="369"/>
      <c r="C4" s="369"/>
      <c r="D4" s="369"/>
      <c r="E4" s="369"/>
      <c r="F4" s="369"/>
      <c r="G4" s="369"/>
      <c r="H4" s="369"/>
      <c r="I4" s="369"/>
      <c r="J4" s="369"/>
      <c r="K4" s="369"/>
      <c r="L4" s="369"/>
      <c r="M4" s="369"/>
      <c r="N4" s="369"/>
      <c r="O4" s="369"/>
      <c r="P4" s="369"/>
      <c r="Q4" s="388" t="s">
        <v>371</v>
      </c>
    </row>
    <row r="5" customHeight="1" spans="1:45">
      <c r="A5" s="370" t="str">
        <f>基本信息输入表!K6&amp;"："&amp;基本信息输入表!M6</f>
        <v>产权持有单位：山东烟草投资管理有限公司</v>
      </c>
      <c r="Q5" s="388" t="s">
        <v>227</v>
      </c>
      <c r="S5" s="391" t="s">
        <v>372</v>
      </c>
      <c r="T5" s="391"/>
      <c r="U5" s="391"/>
      <c r="V5" s="391"/>
      <c r="W5" s="391"/>
      <c r="X5" s="391"/>
      <c r="Y5" s="391"/>
      <c r="Z5" s="391"/>
      <c r="AA5" s="395" t="s">
        <v>373</v>
      </c>
      <c r="AB5" s="396"/>
      <c r="AC5" s="396"/>
      <c r="AD5" s="396"/>
      <c r="AE5" s="396"/>
      <c r="AF5" s="396"/>
      <c r="AG5" s="396"/>
      <c r="AH5" s="396"/>
      <c r="AI5" s="396"/>
      <c r="AJ5" s="396"/>
      <c r="AK5" s="396"/>
      <c r="AL5" s="397"/>
      <c r="AM5" s="402" t="s">
        <v>374</v>
      </c>
      <c r="AN5" s="403"/>
      <c r="AO5" s="410"/>
      <c r="AP5" s="398" t="s">
        <v>375</v>
      </c>
      <c r="AQ5" s="398"/>
      <c r="AR5" s="398"/>
      <c r="AS5" s="398"/>
    </row>
    <row r="6" s="369" customFormat="1" customHeight="1" spans="1:45">
      <c r="A6" s="375" t="s">
        <v>228</v>
      </c>
      <c r="B6" s="375" t="s">
        <v>376</v>
      </c>
      <c r="C6" s="413" t="s">
        <v>377</v>
      </c>
      <c r="D6" s="378" t="s">
        <v>378</v>
      </c>
      <c r="E6" s="378"/>
      <c r="F6" s="378"/>
      <c r="G6" s="378" t="s">
        <v>379</v>
      </c>
      <c r="H6" s="378"/>
      <c r="I6" s="378"/>
      <c r="J6" s="375" t="s">
        <v>202</v>
      </c>
      <c r="K6" s="375"/>
      <c r="L6" s="375"/>
      <c r="M6" s="375" t="s">
        <v>352</v>
      </c>
      <c r="N6" s="375"/>
      <c r="O6" s="375"/>
      <c r="P6" s="375" t="s">
        <v>205</v>
      </c>
      <c r="Q6" s="375" t="s">
        <v>380</v>
      </c>
      <c r="S6" s="391" t="s">
        <v>381</v>
      </c>
      <c r="T6" s="391" t="s">
        <v>382</v>
      </c>
      <c r="U6" s="391" t="s">
        <v>383</v>
      </c>
      <c r="V6" s="391" t="s">
        <v>384</v>
      </c>
      <c r="W6" s="415" t="s">
        <v>385</v>
      </c>
      <c r="X6" s="392" t="s">
        <v>386</v>
      </c>
      <c r="Y6" s="391" t="s">
        <v>387</v>
      </c>
      <c r="Z6" s="391"/>
      <c r="AA6" s="395" t="s">
        <v>388</v>
      </c>
      <c r="AB6" s="396"/>
      <c r="AC6" s="396"/>
      <c r="AD6" s="396"/>
      <c r="AE6" s="396"/>
      <c r="AF6" s="397"/>
      <c r="AG6" s="398" t="s">
        <v>389</v>
      </c>
      <c r="AH6" s="398"/>
      <c r="AI6" s="398" t="s">
        <v>390</v>
      </c>
      <c r="AJ6" s="398"/>
      <c r="AK6" s="398" t="s">
        <v>391</v>
      </c>
      <c r="AL6" s="404"/>
      <c r="AM6" s="391" t="s">
        <v>392</v>
      </c>
      <c r="AN6" s="391" t="s">
        <v>352</v>
      </c>
      <c r="AO6" s="426"/>
      <c r="AP6" s="404" t="s">
        <v>393</v>
      </c>
      <c r="AQ6" s="404" t="s">
        <v>394</v>
      </c>
      <c r="AR6" s="398" t="s">
        <v>395</v>
      </c>
      <c r="AS6" s="404"/>
    </row>
    <row r="7" s="369" customFormat="1" customHeight="1" spans="1:45">
      <c r="A7" s="375"/>
      <c r="B7" s="375"/>
      <c r="C7" s="414"/>
      <c r="D7" s="378" t="s">
        <v>396</v>
      </c>
      <c r="E7" s="378" t="s">
        <v>397</v>
      </c>
      <c r="F7" s="378" t="s">
        <v>398</v>
      </c>
      <c r="G7" s="378" t="s">
        <v>396</v>
      </c>
      <c r="H7" s="378" t="s">
        <v>397</v>
      </c>
      <c r="I7" s="378" t="s">
        <v>398</v>
      </c>
      <c r="J7" s="375" t="s">
        <v>396</v>
      </c>
      <c r="K7" s="375" t="s">
        <v>397</v>
      </c>
      <c r="L7" s="375" t="s">
        <v>398</v>
      </c>
      <c r="M7" s="375" t="s">
        <v>399</v>
      </c>
      <c r="N7" s="375" t="s">
        <v>400</v>
      </c>
      <c r="O7" s="375" t="s">
        <v>398</v>
      </c>
      <c r="P7" s="375"/>
      <c r="Q7" s="375"/>
      <c r="S7" s="391"/>
      <c r="T7" s="391"/>
      <c r="U7" s="391"/>
      <c r="V7" s="391"/>
      <c r="W7" s="391"/>
      <c r="X7" s="391"/>
      <c r="Y7" s="391"/>
      <c r="Z7" s="391"/>
      <c r="AA7" s="398" t="s">
        <v>401</v>
      </c>
      <c r="AB7" s="398" t="s">
        <v>402</v>
      </c>
      <c r="AC7" s="398" t="s">
        <v>403</v>
      </c>
      <c r="AD7" s="398" t="s">
        <v>404</v>
      </c>
      <c r="AE7" s="398" t="s">
        <v>405</v>
      </c>
      <c r="AF7" s="395" t="s">
        <v>406</v>
      </c>
      <c r="AG7" s="398" t="s">
        <v>407</v>
      </c>
      <c r="AH7" s="398" t="s">
        <v>408</v>
      </c>
      <c r="AI7" s="398" t="s">
        <v>407</v>
      </c>
      <c r="AJ7" s="398" t="s">
        <v>409</v>
      </c>
      <c r="AK7" s="398"/>
      <c r="AL7" s="405"/>
      <c r="AM7" s="391"/>
      <c r="AN7" s="391"/>
      <c r="AO7" s="422"/>
      <c r="AP7" s="405"/>
      <c r="AQ7" s="405"/>
      <c r="AR7" s="398"/>
      <c r="AS7" s="405"/>
    </row>
    <row r="8" customHeight="1" spans="1:45">
      <c r="A8" s="381" t="str">
        <f>IF(B8="","",ROW()-7)</f>
        <v/>
      </c>
      <c r="B8" s="382"/>
      <c r="C8" s="414"/>
      <c r="D8" s="414"/>
      <c r="E8" s="414"/>
      <c r="F8" s="414"/>
      <c r="G8" s="414"/>
      <c r="H8" s="414"/>
      <c r="I8" s="414"/>
      <c r="J8" s="16">
        <f>D8+G8</f>
        <v>0</v>
      </c>
      <c r="K8" s="16" t="str">
        <f>IFERROR(L8/J8,"")</f>
        <v/>
      </c>
      <c r="L8" s="16">
        <f>I8+F8</f>
        <v>0</v>
      </c>
      <c r="M8" s="387"/>
      <c r="N8" s="387"/>
      <c r="O8" s="387">
        <f t="shared" ref="O8:O27" si="0">M8*N8</f>
        <v>0</v>
      </c>
      <c r="P8" s="387" t="str">
        <f>IF(L8=0,"",(O8-L8)/L8*100)</f>
        <v/>
      </c>
      <c r="Q8" s="389"/>
      <c r="S8" s="393"/>
      <c r="T8" s="393"/>
      <c r="U8" s="393"/>
      <c r="V8" s="393"/>
      <c r="W8" s="393"/>
      <c r="X8" s="393"/>
      <c r="Y8" s="393"/>
      <c r="Z8" s="393"/>
      <c r="AA8" s="393"/>
      <c r="AB8" s="393"/>
      <c r="AC8" s="393"/>
      <c r="AD8" s="393"/>
      <c r="AE8" s="400"/>
      <c r="AF8" s="400"/>
      <c r="AG8" s="393"/>
      <c r="AH8" s="400"/>
      <c r="AI8" s="400"/>
      <c r="AJ8" s="400"/>
      <c r="AK8" s="400"/>
      <c r="AL8" s="400"/>
      <c r="AM8" s="400"/>
      <c r="AN8" s="230"/>
      <c r="AO8" s="400"/>
      <c r="AP8" s="412" t="str">
        <f t="shared" ref="AP8:AP29" si="1">IFERROR((AN8-L7)/(L7)*100,"")</f>
        <v/>
      </c>
      <c r="AQ8" s="400"/>
      <c r="AR8" s="400"/>
      <c r="AS8" s="400"/>
    </row>
    <row r="9" customHeight="1" spans="1:45">
      <c r="A9" s="381" t="str">
        <f t="shared" ref="A9:A27" si="2">IF(B9="","",ROW()-7)</f>
        <v/>
      </c>
      <c r="B9" s="382"/>
      <c r="C9" s="414"/>
      <c r="D9" s="414"/>
      <c r="E9" s="414"/>
      <c r="F9" s="414"/>
      <c r="G9" s="414"/>
      <c r="H9" s="414"/>
      <c r="I9" s="414"/>
      <c r="J9" s="16">
        <f t="shared" ref="J9:J27" si="3">D9+G9</f>
        <v>0</v>
      </c>
      <c r="K9" s="16" t="str">
        <f t="shared" ref="K9:K27" si="4">IFERROR(L9/J9,"")</f>
        <v/>
      </c>
      <c r="L9" s="16">
        <f t="shared" ref="L9:L27" si="5">I9+F9</f>
        <v>0</v>
      </c>
      <c r="M9" s="387"/>
      <c r="N9" s="387"/>
      <c r="O9" s="387">
        <f t="shared" si="0"/>
        <v>0</v>
      </c>
      <c r="P9" s="387" t="str">
        <f t="shared" ref="P9:P28" si="6">IF(L9=0,"",(O9-L9)/L9*100)</f>
        <v/>
      </c>
      <c r="Q9" s="389"/>
      <c r="S9" s="393"/>
      <c r="T9" s="393"/>
      <c r="U9" s="393"/>
      <c r="V9" s="393"/>
      <c r="W9" s="393"/>
      <c r="X9" s="393"/>
      <c r="Y9" s="393"/>
      <c r="Z9" s="393"/>
      <c r="AA9" s="393"/>
      <c r="AB9" s="393"/>
      <c r="AC9" s="393"/>
      <c r="AD9" s="393"/>
      <c r="AE9" s="401"/>
      <c r="AF9" s="400"/>
      <c r="AG9" s="393"/>
      <c r="AH9" s="400"/>
      <c r="AI9" s="400"/>
      <c r="AJ9" s="400"/>
      <c r="AK9" s="400"/>
      <c r="AL9" s="400"/>
      <c r="AM9" s="400"/>
      <c r="AN9" s="230"/>
      <c r="AO9" s="400"/>
      <c r="AP9" s="412" t="str">
        <f t="shared" si="1"/>
        <v/>
      </c>
      <c r="AQ9" s="400"/>
      <c r="AR9" s="400"/>
      <c r="AS9" s="400"/>
    </row>
    <row r="10" customHeight="1" spans="1:45">
      <c r="A10" s="381" t="str">
        <f t="shared" si="2"/>
        <v/>
      </c>
      <c r="B10" s="382"/>
      <c r="C10" s="414"/>
      <c r="D10" s="414"/>
      <c r="E10" s="414"/>
      <c r="F10" s="414"/>
      <c r="G10" s="414"/>
      <c r="H10" s="414"/>
      <c r="I10" s="414"/>
      <c r="J10" s="16">
        <f t="shared" si="3"/>
        <v>0</v>
      </c>
      <c r="K10" s="16" t="str">
        <f t="shared" si="4"/>
        <v/>
      </c>
      <c r="L10" s="16">
        <f t="shared" si="5"/>
        <v>0</v>
      </c>
      <c r="M10" s="387"/>
      <c r="N10" s="387"/>
      <c r="O10" s="387">
        <f t="shared" si="0"/>
        <v>0</v>
      </c>
      <c r="P10" s="387" t="str">
        <f t="shared" si="6"/>
        <v/>
      </c>
      <c r="Q10" s="389"/>
      <c r="S10" s="393"/>
      <c r="T10" s="393"/>
      <c r="U10" s="393"/>
      <c r="V10" s="393"/>
      <c r="W10" s="393"/>
      <c r="X10" s="393"/>
      <c r="Y10" s="393"/>
      <c r="Z10" s="393"/>
      <c r="AA10" s="393"/>
      <c r="AB10" s="393"/>
      <c r="AC10" s="393"/>
      <c r="AD10" s="393"/>
      <c r="AE10" s="401"/>
      <c r="AF10" s="400"/>
      <c r="AG10" s="393"/>
      <c r="AH10" s="400"/>
      <c r="AI10" s="400"/>
      <c r="AJ10" s="400"/>
      <c r="AK10" s="400"/>
      <c r="AL10" s="400"/>
      <c r="AM10" s="400"/>
      <c r="AN10" s="230"/>
      <c r="AO10" s="400"/>
      <c r="AP10" s="412" t="str">
        <f t="shared" si="1"/>
        <v/>
      </c>
      <c r="AQ10" s="400"/>
      <c r="AR10" s="400"/>
      <c r="AS10" s="400"/>
    </row>
    <row r="11" customHeight="1" spans="1:45">
      <c r="A11" s="381" t="str">
        <f t="shared" si="2"/>
        <v/>
      </c>
      <c r="B11" s="382"/>
      <c r="C11" s="414"/>
      <c r="D11" s="414"/>
      <c r="E11" s="414"/>
      <c r="F11" s="414"/>
      <c r="G11" s="414"/>
      <c r="H11" s="414"/>
      <c r="I11" s="414"/>
      <c r="J11" s="16">
        <f t="shared" si="3"/>
        <v>0</v>
      </c>
      <c r="K11" s="16" t="str">
        <f t="shared" si="4"/>
        <v/>
      </c>
      <c r="L11" s="16">
        <f t="shared" si="5"/>
        <v>0</v>
      </c>
      <c r="M11" s="387"/>
      <c r="N11" s="387"/>
      <c r="O11" s="387">
        <f t="shared" si="0"/>
        <v>0</v>
      </c>
      <c r="P11" s="387" t="str">
        <f t="shared" si="6"/>
        <v/>
      </c>
      <c r="Q11" s="389"/>
      <c r="S11" s="393"/>
      <c r="T11" s="393"/>
      <c r="U11" s="393"/>
      <c r="V11" s="393"/>
      <c r="W11" s="393"/>
      <c r="X11" s="393"/>
      <c r="Y11" s="393"/>
      <c r="Z11" s="393"/>
      <c r="AA11" s="393"/>
      <c r="AB11" s="393"/>
      <c r="AC11" s="393"/>
      <c r="AD11" s="393"/>
      <c r="AE11" s="401"/>
      <c r="AF11" s="400"/>
      <c r="AG11" s="393"/>
      <c r="AH11" s="400"/>
      <c r="AI11" s="400"/>
      <c r="AJ11" s="400"/>
      <c r="AK11" s="400"/>
      <c r="AL11" s="400"/>
      <c r="AM11" s="400"/>
      <c r="AN11" s="230"/>
      <c r="AO11" s="400"/>
      <c r="AP11" s="412" t="str">
        <f t="shared" si="1"/>
        <v/>
      </c>
      <c r="AQ11" s="400"/>
      <c r="AR11" s="400"/>
      <c r="AS11" s="400"/>
    </row>
    <row r="12" customHeight="1" spans="1:45">
      <c r="A12" s="381" t="str">
        <f t="shared" si="2"/>
        <v/>
      </c>
      <c r="B12" s="382"/>
      <c r="C12" s="414"/>
      <c r="D12" s="414"/>
      <c r="E12" s="414"/>
      <c r="F12" s="414"/>
      <c r="G12" s="414"/>
      <c r="H12" s="414"/>
      <c r="I12" s="414"/>
      <c r="J12" s="16">
        <f t="shared" si="3"/>
        <v>0</v>
      </c>
      <c r="K12" s="16" t="str">
        <f t="shared" si="4"/>
        <v/>
      </c>
      <c r="L12" s="16">
        <f t="shared" si="5"/>
        <v>0</v>
      </c>
      <c r="M12" s="387"/>
      <c r="N12" s="387"/>
      <c r="O12" s="387">
        <f t="shared" si="0"/>
        <v>0</v>
      </c>
      <c r="P12" s="387" t="str">
        <f t="shared" si="6"/>
        <v/>
      </c>
      <c r="Q12" s="389"/>
      <c r="S12" s="393"/>
      <c r="T12" s="393"/>
      <c r="U12" s="393"/>
      <c r="V12" s="393"/>
      <c r="W12" s="393"/>
      <c r="X12" s="393"/>
      <c r="Y12" s="393"/>
      <c r="Z12" s="393"/>
      <c r="AA12" s="393"/>
      <c r="AB12" s="393"/>
      <c r="AC12" s="393"/>
      <c r="AD12" s="393"/>
      <c r="AE12" s="401"/>
      <c r="AF12" s="400"/>
      <c r="AG12" s="393"/>
      <c r="AH12" s="400"/>
      <c r="AI12" s="400"/>
      <c r="AJ12" s="400"/>
      <c r="AK12" s="400"/>
      <c r="AL12" s="400"/>
      <c r="AM12" s="400"/>
      <c r="AN12" s="230"/>
      <c r="AO12" s="400"/>
      <c r="AP12" s="412" t="str">
        <f t="shared" si="1"/>
        <v/>
      </c>
      <c r="AQ12" s="400"/>
      <c r="AR12" s="400"/>
      <c r="AS12" s="400"/>
    </row>
    <row r="13" customHeight="1" spans="1:45">
      <c r="A13" s="381" t="str">
        <f t="shared" si="2"/>
        <v/>
      </c>
      <c r="B13" s="382"/>
      <c r="C13" s="414"/>
      <c r="D13" s="414"/>
      <c r="E13" s="414"/>
      <c r="F13" s="414"/>
      <c r="G13" s="414"/>
      <c r="H13" s="414"/>
      <c r="I13" s="414"/>
      <c r="J13" s="16">
        <f t="shared" si="3"/>
        <v>0</v>
      </c>
      <c r="K13" s="16" t="str">
        <f t="shared" si="4"/>
        <v/>
      </c>
      <c r="L13" s="16">
        <f t="shared" si="5"/>
        <v>0</v>
      </c>
      <c r="M13" s="387"/>
      <c r="N13" s="387"/>
      <c r="O13" s="387">
        <f t="shared" si="0"/>
        <v>0</v>
      </c>
      <c r="P13" s="387" t="str">
        <f t="shared" si="6"/>
        <v/>
      </c>
      <c r="Q13" s="389"/>
      <c r="S13" s="393"/>
      <c r="T13" s="393"/>
      <c r="U13" s="393"/>
      <c r="V13" s="393"/>
      <c r="W13" s="393"/>
      <c r="X13" s="393"/>
      <c r="Y13" s="393"/>
      <c r="Z13" s="393"/>
      <c r="AA13" s="393"/>
      <c r="AB13" s="393"/>
      <c r="AC13" s="393"/>
      <c r="AD13" s="393"/>
      <c r="AE13" s="401"/>
      <c r="AF13" s="400"/>
      <c r="AG13" s="393"/>
      <c r="AH13" s="400"/>
      <c r="AI13" s="400"/>
      <c r="AJ13" s="400"/>
      <c r="AK13" s="400"/>
      <c r="AL13" s="400"/>
      <c r="AM13" s="400"/>
      <c r="AN13" s="230"/>
      <c r="AO13" s="400"/>
      <c r="AP13" s="412" t="str">
        <f t="shared" si="1"/>
        <v/>
      </c>
      <c r="AQ13" s="400"/>
      <c r="AR13" s="400"/>
      <c r="AS13" s="400"/>
    </row>
    <row r="14" customHeight="1" spans="1:45">
      <c r="A14" s="381" t="str">
        <f t="shared" si="2"/>
        <v/>
      </c>
      <c r="B14" s="382"/>
      <c r="C14" s="414"/>
      <c r="D14" s="414"/>
      <c r="E14" s="414"/>
      <c r="F14" s="414"/>
      <c r="G14" s="414"/>
      <c r="H14" s="414"/>
      <c r="I14" s="414"/>
      <c r="J14" s="16">
        <f t="shared" si="3"/>
        <v>0</v>
      </c>
      <c r="K14" s="16" t="str">
        <f t="shared" si="4"/>
        <v/>
      </c>
      <c r="L14" s="16">
        <f t="shared" si="5"/>
        <v>0</v>
      </c>
      <c r="M14" s="387"/>
      <c r="N14" s="387"/>
      <c r="O14" s="387">
        <f t="shared" si="0"/>
        <v>0</v>
      </c>
      <c r="P14" s="387" t="str">
        <f t="shared" si="6"/>
        <v/>
      </c>
      <c r="Q14" s="389"/>
      <c r="S14" s="393"/>
      <c r="T14" s="393"/>
      <c r="U14" s="393"/>
      <c r="V14" s="393"/>
      <c r="W14" s="393"/>
      <c r="X14" s="393"/>
      <c r="Y14" s="393"/>
      <c r="Z14" s="393"/>
      <c r="AA14" s="393"/>
      <c r="AB14" s="393"/>
      <c r="AC14" s="393"/>
      <c r="AD14" s="393"/>
      <c r="AE14" s="401"/>
      <c r="AF14" s="400"/>
      <c r="AG14" s="393"/>
      <c r="AH14" s="400"/>
      <c r="AI14" s="400"/>
      <c r="AJ14" s="400"/>
      <c r="AK14" s="400"/>
      <c r="AL14" s="400"/>
      <c r="AM14" s="400"/>
      <c r="AN14" s="230"/>
      <c r="AO14" s="400"/>
      <c r="AP14" s="412" t="str">
        <f t="shared" si="1"/>
        <v/>
      </c>
      <c r="AQ14" s="400"/>
      <c r="AR14" s="400"/>
      <c r="AS14" s="400"/>
    </row>
    <row r="15" customHeight="1" spans="1:45">
      <c r="A15" s="381" t="str">
        <f t="shared" si="2"/>
        <v/>
      </c>
      <c r="B15" s="382"/>
      <c r="C15" s="414"/>
      <c r="D15" s="414"/>
      <c r="E15" s="414"/>
      <c r="F15" s="414"/>
      <c r="G15" s="414"/>
      <c r="H15" s="414"/>
      <c r="I15" s="414"/>
      <c r="J15" s="16">
        <f t="shared" si="3"/>
        <v>0</v>
      </c>
      <c r="K15" s="16" t="str">
        <f t="shared" si="4"/>
        <v/>
      </c>
      <c r="L15" s="16">
        <f t="shared" si="5"/>
        <v>0</v>
      </c>
      <c r="M15" s="387"/>
      <c r="N15" s="387"/>
      <c r="O15" s="387">
        <f t="shared" si="0"/>
        <v>0</v>
      </c>
      <c r="P15" s="387" t="str">
        <f t="shared" si="6"/>
        <v/>
      </c>
      <c r="Q15" s="389"/>
      <c r="S15" s="393"/>
      <c r="T15" s="393"/>
      <c r="U15" s="393"/>
      <c r="V15" s="393"/>
      <c r="W15" s="393"/>
      <c r="X15" s="393"/>
      <c r="Y15" s="393"/>
      <c r="Z15" s="393"/>
      <c r="AA15" s="393"/>
      <c r="AB15" s="393"/>
      <c r="AC15" s="393"/>
      <c r="AD15" s="393"/>
      <c r="AE15" s="401"/>
      <c r="AF15" s="400"/>
      <c r="AG15" s="393"/>
      <c r="AH15" s="400"/>
      <c r="AI15" s="400"/>
      <c r="AJ15" s="400"/>
      <c r="AK15" s="400"/>
      <c r="AL15" s="400"/>
      <c r="AM15" s="400"/>
      <c r="AN15" s="230"/>
      <c r="AO15" s="400"/>
      <c r="AP15" s="412" t="str">
        <f t="shared" si="1"/>
        <v/>
      </c>
      <c r="AQ15" s="400"/>
      <c r="AR15" s="400"/>
      <c r="AS15" s="400"/>
    </row>
    <row r="16" customHeight="1" spans="1:45">
      <c r="A16" s="381" t="str">
        <f t="shared" si="2"/>
        <v/>
      </c>
      <c r="B16" s="382"/>
      <c r="C16" s="414"/>
      <c r="D16" s="414"/>
      <c r="E16" s="414"/>
      <c r="F16" s="414"/>
      <c r="G16" s="414"/>
      <c r="H16" s="414"/>
      <c r="I16" s="414"/>
      <c r="J16" s="16">
        <f t="shared" si="3"/>
        <v>0</v>
      </c>
      <c r="K16" s="16" t="str">
        <f t="shared" si="4"/>
        <v/>
      </c>
      <c r="L16" s="16">
        <f t="shared" si="5"/>
        <v>0</v>
      </c>
      <c r="M16" s="387"/>
      <c r="N16" s="387"/>
      <c r="O16" s="387">
        <f t="shared" si="0"/>
        <v>0</v>
      </c>
      <c r="P16" s="387" t="str">
        <f t="shared" si="6"/>
        <v/>
      </c>
      <c r="Q16" s="389"/>
      <c r="S16" s="393"/>
      <c r="T16" s="393"/>
      <c r="U16" s="393"/>
      <c r="V16" s="393"/>
      <c r="W16" s="393"/>
      <c r="X16" s="393"/>
      <c r="Y16" s="393"/>
      <c r="Z16" s="393"/>
      <c r="AA16" s="393"/>
      <c r="AB16" s="393"/>
      <c r="AC16" s="393"/>
      <c r="AD16" s="393"/>
      <c r="AE16" s="401"/>
      <c r="AF16" s="400"/>
      <c r="AG16" s="393"/>
      <c r="AH16" s="400"/>
      <c r="AI16" s="400"/>
      <c r="AJ16" s="400"/>
      <c r="AK16" s="400"/>
      <c r="AL16" s="400"/>
      <c r="AM16" s="400"/>
      <c r="AN16" s="230"/>
      <c r="AO16" s="400"/>
      <c r="AP16" s="412" t="str">
        <f t="shared" si="1"/>
        <v/>
      </c>
      <c r="AQ16" s="400"/>
      <c r="AR16" s="400"/>
      <c r="AS16" s="400"/>
    </row>
    <row r="17" customHeight="1" spans="1:45">
      <c r="A17" s="381" t="str">
        <f t="shared" si="2"/>
        <v/>
      </c>
      <c r="B17" s="382"/>
      <c r="C17" s="414"/>
      <c r="D17" s="414"/>
      <c r="E17" s="414"/>
      <c r="F17" s="414"/>
      <c r="G17" s="414"/>
      <c r="H17" s="414"/>
      <c r="I17" s="414"/>
      <c r="J17" s="16">
        <f t="shared" si="3"/>
        <v>0</v>
      </c>
      <c r="K17" s="16" t="str">
        <f t="shared" si="4"/>
        <v/>
      </c>
      <c r="L17" s="16">
        <f t="shared" si="5"/>
        <v>0</v>
      </c>
      <c r="M17" s="387"/>
      <c r="N17" s="387"/>
      <c r="O17" s="387">
        <f t="shared" si="0"/>
        <v>0</v>
      </c>
      <c r="P17" s="387" t="str">
        <f t="shared" si="6"/>
        <v/>
      </c>
      <c r="Q17" s="389"/>
      <c r="S17" s="393"/>
      <c r="T17" s="393"/>
      <c r="U17" s="393"/>
      <c r="V17" s="393"/>
      <c r="W17" s="393"/>
      <c r="X17" s="393"/>
      <c r="Y17" s="393"/>
      <c r="Z17" s="393"/>
      <c r="AA17" s="393"/>
      <c r="AB17" s="393"/>
      <c r="AC17" s="393"/>
      <c r="AD17" s="393"/>
      <c r="AE17" s="401"/>
      <c r="AF17" s="400"/>
      <c r="AG17" s="393"/>
      <c r="AH17" s="400"/>
      <c r="AI17" s="400"/>
      <c r="AJ17" s="400"/>
      <c r="AK17" s="400"/>
      <c r="AL17" s="400"/>
      <c r="AM17" s="400"/>
      <c r="AN17" s="230"/>
      <c r="AO17" s="400"/>
      <c r="AP17" s="412" t="str">
        <f t="shared" si="1"/>
        <v/>
      </c>
      <c r="AQ17" s="400"/>
      <c r="AR17" s="400"/>
      <c r="AS17" s="400"/>
    </row>
    <row r="18" customHeight="1" spans="1:45">
      <c r="A18" s="381" t="str">
        <f t="shared" si="2"/>
        <v/>
      </c>
      <c r="B18" s="382"/>
      <c r="C18" s="414"/>
      <c r="D18" s="414"/>
      <c r="E18" s="414"/>
      <c r="F18" s="414"/>
      <c r="G18" s="414"/>
      <c r="H18" s="414"/>
      <c r="I18" s="414"/>
      <c r="J18" s="16">
        <f t="shared" si="3"/>
        <v>0</v>
      </c>
      <c r="K18" s="16" t="str">
        <f t="shared" si="4"/>
        <v/>
      </c>
      <c r="L18" s="16">
        <f t="shared" si="5"/>
        <v>0</v>
      </c>
      <c r="M18" s="387"/>
      <c r="N18" s="387"/>
      <c r="O18" s="387">
        <f t="shared" si="0"/>
        <v>0</v>
      </c>
      <c r="P18" s="387" t="str">
        <f t="shared" si="6"/>
        <v/>
      </c>
      <c r="Q18" s="389"/>
      <c r="S18" s="393"/>
      <c r="T18" s="393"/>
      <c r="U18" s="393"/>
      <c r="V18" s="393"/>
      <c r="W18" s="393"/>
      <c r="X18" s="393"/>
      <c r="Y18" s="393"/>
      <c r="Z18" s="393"/>
      <c r="AA18" s="393"/>
      <c r="AB18" s="393"/>
      <c r="AC18" s="393"/>
      <c r="AD18" s="393"/>
      <c r="AE18" s="401"/>
      <c r="AF18" s="400"/>
      <c r="AG18" s="393"/>
      <c r="AH18" s="400"/>
      <c r="AI18" s="400"/>
      <c r="AJ18" s="400"/>
      <c r="AK18" s="400"/>
      <c r="AL18" s="400"/>
      <c r="AM18" s="400"/>
      <c r="AN18" s="230"/>
      <c r="AO18" s="400"/>
      <c r="AP18" s="412" t="str">
        <f t="shared" si="1"/>
        <v/>
      </c>
      <c r="AQ18" s="400"/>
      <c r="AR18" s="400"/>
      <c r="AS18" s="400"/>
    </row>
    <row r="19" customHeight="1" spans="1:45">
      <c r="A19" s="381" t="str">
        <f t="shared" si="2"/>
        <v/>
      </c>
      <c r="B19" s="382"/>
      <c r="C19" s="414"/>
      <c r="D19" s="414"/>
      <c r="E19" s="414"/>
      <c r="F19" s="414"/>
      <c r="G19" s="414"/>
      <c r="H19" s="414"/>
      <c r="I19" s="414"/>
      <c r="J19" s="16">
        <f t="shared" si="3"/>
        <v>0</v>
      </c>
      <c r="K19" s="16" t="str">
        <f t="shared" si="4"/>
        <v/>
      </c>
      <c r="L19" s="16">
        <f t="shared" si="5"/>
        <v>0</v>
      </c>
      <c r="M19" s="387"/>
      <c r="N19" s="387"/>
      <c r="O19" s="387">
        <f t="shared" si="0"/>
        <v>0</v>
      </c>
      <c r="P19" s="387" t="str">
        <f t="shared" si="6"/>
        <v/>
      </c>
      <c r="Q19" s="389"/>
      <c r="S19" s="393"/>
      <c r="T19" s="393"/>
      <c r="U19" s="393"/>
      <c r="V19" s="393"/>
      <c r="W19" s="393"/>
      <c r="X19" s="393"/>
      <c r="Y19" s="393"/>
      <c r="Z19" s="393"/>
      <c r="AA19" s="393"/>
      <c r="AB19" s="393"/>
      <c r="AC19" s="393"/>
      <c r="AD19" s="393"/>
      <c r="AE19" s="401"/>
      <c r="AF19" s="400"/>
      <c r="AG19" s="393"/>
      <c r="AH19" s="400"/>
      <c r="AI19" s="400"/>
      <c r="AJ19" s="400"/>
      <c r="AK19" s="400"/>
      <c r="AL19" s="400"/>
      <c r="AM19" s="400"/>
      <c r="AN19" s="230"/>
      <c r="AO19" s="400"/>
      <c r="AP19" s="412" t="str">
        <f t="shared" si="1"/>
        <v/>
      </c>
      <c r="AQ19" s="400"/>
      <c r="AR19" s="400"/>
      <c r="AS19" s="400"/>
    </row>
    <row r="20" customHeight="1" spans="1:45">
      <c r="A20" s="381" t="str">
        <f t="shared" si="2"/>
        <v/>
      </c>
      <c r="B20" s="382"/>
      <c r="C20" s="414"/>
      <c r="D20" s="414"/>
      <c r="E20" s="414"/>
      <c r="F20" s="414"/>
      <c r="G20" s="414"/>
      <c r="H20" s="414"/>
      <c r="I20" s="414"/>
      <c r="J20" s="16">
        <f t="shared" si="3"/>
        <v>0</v>
      </c>
      <c r="K20" s="16" t="str">
        <f t="shared" si="4"/>
        <v/>
      </c>
      <c r="L20" s="16">
        <f t="shared" si="5"/>
        <v>0</v>
      </c>
      <c r="M20" s="387"/>
      <c r="N20" s="387"/>
      <c r="O20" s="387">
        <f t="shared" si="0"/>
        <v>0</v>
      </c>
      <c r="P20" s="387" t="str">
        <f t="shared" si="6"/>
        <v/>
      </c>
      <c r="Q20" s="389"/>
      <c r="S20" s="393"/>
      <c r="T20" s="393"/>
      <c r="U20" s="393"/>
      <c r="V20" s="393"/>
      <c r="W20" s="393"/>
      <c r="X20" s="393"/>
      <c r="Y20" s="393"/>
      <c r="Z20" s="393"/>
      <c r="AA20" s="393"/>
      <c r="AB20" s="393"/>
      <c r="AC20" s="393"/>
      <c r="AD20" s="393"/>
      <c r="AE20" s="401"/>
      <c r="AF20" s="400"/>
      <c r="AG20" s="393"/>
      <c r="AH20" s="400"/>
      <c r="AI20" s="400"/>
      <c r="AJ20" s="400"/>
      <c r="AK20" s="400"/>
      <c r="AL20" s="400"/>
      <c r="AM20" s="400"/>
      <c r="AN20" s="230"/>
      <c r="AO20" s="400"/>
      <c r="AP20" s="412" t="str">
        <f t="shared" si="1"/>
        <v/>
      </c>
      <c r="AQ20" s="400"/>
      <c r="AR20" s="400"/>
      <c r="AS20" s="400"/>
    </row>
    <row r="21" customHeight="1" spans="1:45">
      <c r="A21" s="381" t="str">
        <f t="shared" si="2"/>
        <v/>
      </c>
      <c r="B21" s="382"/>
      <c r="C21" s="414"/>
      <c r="D21" s="414"/>
      <c r="E21" s="414"/>
      <c r="F21" s="414"/>
      <c r="G21" s="414"/>
      <c r="H21" s="414"/>
      <c r="I21" s="414"/>
      <c r="J21" s="16">
        <f t="shared" si="3"/>
        <v>0</v>
      </c>
      <c r="K21" s="16" t="str">
        <f t="shared" si="4"/>
        <v/>
      </c>
      <c r="L21" s="16">
        <f t="shared" si="5"/>
        <v>0</v>
      </c>
      <c r="M21" s="387"/>
      <c r="N21" s="387"/>
      <c r="O21" s="387">
        <f t="shared" si="0"/>
        <v>0</v>
      </c>
      <c r="P21" s="387" t="str">
        <f t="shared" si="6"/>
        <v/>
      </c>
      <c r="Q21" s="389"/>
      <c r="S21" s="393"/>
      <c r="T21" s="393"/>
      <c r="U21" s="393"/>
      <c r="V21" s="393"/>
      <c r="W21" s="393"/>
      <c r="X21" s="393"/>
      <c r="Y21" s="393"/>
      <c r="Z21" s="393"/>
      <c r="AA21" s="393"/>
      <c r="AB21" s="393"/>
      <c r="AC21" s="393"/>
      <c r="AD21" s="393"/>
      <c r="AE21" s="401"/>
      <c r="AF21" s="400"/>
      <c r="AG21" s="393"/>
      <c r="AH21" s="400"/>
      <c r="AI21" s="400"/>
      <c r="AJ21" s="400"/>
      <c r="AK21" s="400"/>
      <c r="AL21" s="400"/>
      <c r="AM21" s="400"/>
      <c r="AN21" s="230"/>
      <c r="AO21" s="400"/>
      <c r="AP21" s="412" t="str">
        <f t="shared" si="1"/>
        <v/>
      </c>
      <c r="AQ21" s="400"/>
      <c r="AR21" s="400"/>
      <c r="AS21" s="400"/>
    </row>
    <row r="22" customHeight="1" spans="1:45">
      <c r="A22" s="381" t="str">
        <f t="shared" si="2"/>
        <v/>
      </c>
      <c r="B22" s="382"/>
      <c r="C22" s="414"/>
      <c r="D22" s="414"/>
      <c r="E22" s="414"/>
      <c r="F22" s="414"/>
      <c r="G22" s="414"/>
      <c r="H22" s="414"/>
      <c r="I22" s="414"/>
      <c r="J22" s="16">
        <f t="shared" si="3"/>
        <v>0</v>
      </c>
      <c r="K22" s="16" t="str">
        <f t="shared" si="4"/>
        <v/>
      </c>
      <c r="L22" s="16">
        <f t="shared" si="5"/>
        <v>0</v>
      </c>
      <c r="M22" s="387"/>
      <c r="N22" s="387"/>
      <c r="O22" s="387">
        <f t="shared" si="0"/>
        <v>0</v>
      </c>
      <c r="P22" s="387" t="str">
        <f t="shared" si="6"/>
        <v/>
      </c>
      <c r="Q22" s="389"/>
      <c r="S22" s="393"/>
      <c r="T22" s="393"/>
      <c r="U22" s="393"/>
      <c r="V22" s="393"/>
      <c r="W22" s="393"/>
      <c r="X22" s="393"/>
      <c r="Y22" s="393"/>
      <c r="Z22" s="393"/>
      <c r="AA22" s="393"/>
      <c r="AB22" s="393"/>
      <c r="AC22" s="393"/>
      <c r="AD22" s="393"/>
      <c r="AE22" s="401"/>
      <c r="AF22" s="400"/>
      <c r="AG22" s="393"/>
      <c r="AH22" s="400"/>
      <c r="AI22" s="400"/>
      <c r="AJ22" s="400"/>
      <c r="AK22" s="400"/>
      <c r="AL22" s="400"/>
      <c r="AM22" s="400"/>
      <c r="AN22" s="230"/>
      <c r="AO22" s="400"/>
      <c r="AP22" s="412" t="str">
        <f t="shared" si="1"/>
        <v/>
      </c>
      <c r="AQ22" s="400"/>
      <c r="AR22" s="400"/>
      <c r="AS22" s="400"/>
    </row>
    <row r="23" customHeight="1" spans="1:45">
      <c r="A23" s="381" t="str">
        <f t="shared" si="2"/>
        <v/>
      </c>
      <c r="B23" s="382"/>
      <c r="C23" s="414"/>
      <c r="D23" s="414"/>
      <c r="E23" s="414"/>
      <c r="F23" s="414"/>
      <c r="G23" s="414"/>
      <c r="H23" s="414"/>
      <c r="I23" s="414"/>
      <c r="J23" s="16">
        <f t="shared" si="3"/>
        <v>0</v>
      </c>
      <c r="K23" s="16" t="str">
        <f t="shared" si="4"/>
        <v/>
      </c>
      <c r="L23" s="16">
        <f t="shared" si="5"/>
        <v>0</v>
      </c>
      <c r="M23" s="387"/>
      <c r="N23" s="387"/>
      <c r="O23" s="387">
        <f t="shared" si="0"/>
        <v>0</v>
      </c>
      <c r="P23" s="387" t="str">
        <f t="shared" si="6"/>
        <v/>
      </c>
      <c r="Q23" s="389"/>
      <c r="S23" s="393"/>
      <c r="T23" s="393"/>
      <c r="U23" s="393"/>
      <c r="V23" s="393"/>
      <c r="W23" s="393"/>
      <c r="X23" s="393"/>
      <c r="Y23" s="393"/>
      <c r="Z23" s="393"/>
      <c r="AA23" s="393"/>
      <c r="AB23" s="393"/>
      <c r="AC23" s="393"/>
      <c r="AD23" s="393"/>
      <c r="AE23" s="401"/>
      <c r="AF23" s="400"/>
      <c r="AG23" s="393"/>
      <c r="AH23" s="400"/>
      <c r="AI23" s="400"/>
      <c r="AJ23" s="400"/>
      <c r="AK23" s="400"/>
      <c r="AL23" s="400"/>
      <c r="AM23" s="400"/>
      <c r="AN23" s="230"/>
      <c r="AO23" s="400"/>
      <c r="AP23" s="412" t="str">
        <f t="shared" si="1"/>
        <v/>
      </c>
      <c r="AQ23" s="400"/>
      <c r="AR23" s="400"/>
      <c r="AS23" s="400"/>
    </row>
    <row r="24" customHeight="1" spans="1:45">
      <c r="A24" s="381" t="str">
        <f t="shared" si="2"/>
        <v/>
      </c>
      <c r="B24" s="382"/>
      <c r="C24" s="414"/>
      <c r="D24" s="414"/>
      <c r="E24" s="414"/>
      <c r="F24" s="414"/>
      <c r="G24" s="414"/>
      <c r="H24" s="414"/>
      <c r="I24" s="414"/>
      <c r="J24" s="16">
        <f t="shared" si="3"/>
        <v>0</v>
      </c>
      <c r="K24" s="16" t="str">
        <f t="shared" si="4"/>
        <v/>
      </c>
      <c r="L24" s="16">
        <f t="shared" si="5"/>
        <v>0</v>
      </c>
      <c r="M24" s="387"/>
      <c r="N24" s="387"/>
      <c r="O24" s="387">
        <f t="shared" si="0"/>
        <v>0</v>
      </c>
      <c r="P24" s="387" t="str">
        <f t="shared" si="6"/>
        <v/>
      </c>
      <c r="Q24" s="389"/>
      <c r="S24" s="393"/>
      <c r="T24" s="393"/>
      <c r="U24" s="393"/>
      <c r="V24" s="393"/>
      <c r="W24" s="393"/>
      <c r="X24" s="393"/>
      <c r="Y24" s="393"/>
      <c r="Z24" s="393"/>
      <c r="AA24" s="393"/>
      <c r="AB24" s="393"/>
      <c r="AC24" s="393"/>
      <c r="AD24" s="393"/>
      <c r="AE24" s="401"/>
      <c r="AF24" s="400"/>
      <c r="AG24" s="393"/>
      <c r="AH24" s="400"/>
      <c r="AI24" s="400"/>
      <c r="AJ24" s="400"/>
      <c r="AK24" s="400"/>
      <c r="AL24" s="400"/>
      <c r="AM24" s="400"/>
      <c r="AN24" s="230"/>
      <c r="AO24" s="400"/>
      <c r="AP24" s="412" t="str">
        <f t="shared" si="1"/>
        <v/>
      </c>
      <c r="AQ24" s="400"/>
      <c r="AR24" s="400"/>
      <c r="AS24" s="400"/>
    </row>
    <row r="25" customHeight="1" spans="1:45">
      <c r="A25" s="381" t="str">
        <f t="shared" si="2"/>
        <v/>
      </c>
      <c r="B25" s="382"/>
      <c r="C25" s="414"/>
      <c r="D25" s="414"/>
      <c r="E25" s="414"/>
      <c r="F25" s="414"/>
      <c r="G25" s="414"/>
      <c r="H25" s="414"/>
      <c r="I25" s="414"/>
      <c r="J25" s="16">
        <f t="shared" si="3"/>
        <v>0</v>
      </c>
      <c r="K25" s="16" t="str">
        <f t="shared" si="4"/>
        <v/>
      </c>
      <c r="L25" s="16">
        <f t="shared" si="5"/>
        <v>0</v>
      </c>
      <c r="M25" s="387"/>
      <c r="N25" s="387"/>
      <c r="O25" s="387">
        <f t="shared" si="0"/>
        <v>0</v>
      </c>
      <c r="P25" s="387" t="str">
        <f t="shared" si="6"/>
        <v/>
      </c>
      <c r="Q25" s="389"/>
      <c r="S25" s="393"/>
      <c r="T25" s="393"/>
      <c r="U25" s="393"/>
      <c r="V25" s="393"/>
      <c r="W25" s="393"/>
      <c r="X25" s="393"/>
      <c r="Y25" s="393"/>
      <c r="Z25" s="393"/>
      <c r="AA25" s="393"/>
      <c r="AB25" s="393"/>
      <c r="AC25" s="393"/>
      <c r="AD25" s="393"/>
      <c r="AE25" s="401"/>
      <c r="AF25" s="400"/>
      <c r="AG25" s="393"/>
      <c r="AH25" s="400"/>
      <c r="AI25" s="400"/>
      <c r="AJ25" s="400"/>
      <c r="AK25" s="400"/>
      <c r="AL25" s="400"/>
      <c r="AM25" s="400"/>
      <c r="AN25" s="230"/>
      <c r="AO25" s="400"/>
      <c r="AP25" s="412" t="str">
        <f t="shared" si="1"/>
        <v/>
      </c>
      <c r="AQ25" s="400"/>
      <c r="AR25" s="400"/>
      <c r="AS25" s="400"/>
    </row>
    <row r="26" customHeight="1" spans="1:45">
      <c r="A26" s="381" t="str">
        <f t="shared" si="2"/>
        <v/>
      </c>
      <c r="B26" s="382"/>
      <c r="C26" s="414"/>
      <c r="D26" s="414"/>
      <c r="E26" s="414"/>
      <c r="F26" s="414"/>
      <c r="G26" s="414"/>
      <c r="H26" s="414"/>
      <c r="I26" s="414"/>
      <c r="J26" s="16">
        <f t="shared" si="3"/>
        <v>0</v>
      </c>
      <c r="K26" s="16" t="str">
        <f t="shared" si="4"/>
        <v/>
      </c>
      <c r="L26" s="16">
        <f t="shared" si="5"/>
        <v>0</v>
      </c>
      <c r="M26" s="387"/>
      <c r="N26" s="387"/>
      <c r="O26" s="387">
        <f t="shared" si="0"/>
        <v>0</v>
      </c>
      <c r="P26" s="387" t="str">
        <f t="shared" si="6"/>
        <v/>
      </c>
      <c r="Q26" s="389"/>
      <c r="S26" s="393"/>
      <c r="T26" s="393"/>
      <c r="U26" s="393"/>
      <c r="V26" s="393"/>
      <c r="W26" s="393"/>
      <c r="X26" s="393"/>
      <c r="Y26" s="393"/>
      <c r="Z26" s="393"/>
      <c r="AA26" s="393"/>
      <c r="AB26" s="393"/>
      <c r="AC26" s="393"/>
      <c r="AD26" s="393"/>
      <c r="AE26" s="401"/>
      <c r="AF26" s="400"/>
      <c r="AG26" s="393"/>
      <c r="AH26" s="400"/>
      <c r="AI26" s="400"/>
      <c r="AJ26" s="400"/>
      <c r="AK26" s="400"/>
      <c r="AL26" s="400"/>
      <c r="AM26" s="400"/>
      <c r="AN26" s="230"/>
      <c r="AO26" s="400"/>
      <c r="AP26" s="412" t="str">
        <f t="shared" si="1"/>
        <v/>
      </c>
      <c r="AQ26" s="400"/>
      <c r="AR26" s="400"/>
      <c r="AS26" s="400"/>
    </row>
    <row r="27" customHeight="1" spans="1:45">
      <c r="A27" s="381" t="str">
        <f t="shared" si="2"/>
        <v/>
      </c>
      <c r="B27" s="382"/>
      <c r="C27" s="414"/>
      <c r="D27" s="414"/>
      <c r="E27" s="414"/>
      <c r="F27" s="414"/>
      <c r="G27" s="414"/>
      <c r="H27" s="414"/>
      <c r="I27" s="414"/>
      <c r="J27" s="16">
        <f t="shared" si="3"/>
        <v>0</v>
      </c>
      <c r="K27" s="16" t="str">
        <f t="shared" si="4"/>
        <v/>
      </c>
      <c r="L27" s="16">
        <f t="shared" si="5"/>
        <v>0</v>
      </c>
      <c r="M27" s="387"/>
      <c r="N27" s="387"/>
      <c r="O27" s="387">
        <f t="shared" si="0"/>
        <v>0</v>
      </c>
      <c r="P27" s="387" t="str">
        <f t="shared" si="6"/>
        <v/>
      </c>
      <c r="Q27" s="389"/>
      <c r="S27" s="393"/>
      <c r="T27" s="393"/>
      <c r="U27" s="393"/>
      <c r="V27" s="393"/>
      <c r="W27" s="393"/>
      <c r="X27" s="393"/>
      <c r="Y27" s="393"/>
      <c r="Z27" s="393"/>
      <c r="AA27" s="393"/>
      <c r="AB27" s="393"/>
      <c r="AC27" s="393"/>
      <c r="AD27" s="393"/>
      <c r="AE27" s="401"/>
      <c r="AF27" s="400"/>
      <c r="AG27" s="393"/>
      <c r="AH27" s="400"/>
      <c r="AI27" s="400"/>
      <c r="AJ27" s="400"/>
      <c r="AK27" s="400"/>
      <c r="AL27" s="400"/>
      <c r="AM27" s="400"/>
      <c r="AN27" s="230"/>
      <c r="AO27" s="400"/>
      <c r="AP27" s="412" t="str">
        <f t="shared" si="1"/>
        <v/>
      </c>
      <c r="AQ27" s="400"/>
      <c r="AR27" s="400"/>
      <c r="AS27" s="400"/>
    </row>
    <row r="28" customHeight="1" spans="1:45">
      <c r="A28" s="384" t="s">
        <v>410</v>
      </c>
      <c r="B28" s="385"/>
      <c r="C28" s="389"/>
      <c r="D28" s="387">
        <f>SUM(D8:D27)</f>
        <v>0</v>
      </c>
      <c r="E28" s="387"/>
      <c r="F28" s="387">
        <f>SUM(F8:F27)</f>
        <v>0</v>
      </c>
      <c r="G28" s="387">
        <f>SUM(G8:G27)</f>
        <v>0</v>
      </c>
      <c r="H28" s="387"/>
      <c r="I28" s="387">
        <f>SUM(I8:I27)</f>
        <v>0</v>
      </c>
      <c r="J28" s="387">
        <f>SUM(J8:J27)</f>
        <v>0</v>
      </c>
      <c r="K28" s="387"/>
      <c r="L28" s="387">
        <f>SUM(L8:L27)</f>
        <v>0</v>
      </c>
      <c r="M28" s="387">
        <f>SUM(M8:M27)</f>
        <v>0</v>
      </c>
      <c r="N28" s="387"/>
      <c r="O28" s="387">
        <f>SUM(O8:O27)</f>
        <v>0</v>
      </c>
      <c r="P28" s="387" t="str">
        <f t="shared" si="6"/>
        <v/>
      </c>
      <c r="Q28" s="389"/>
      <c r="S28" s="393"/>
      <c r="T28" s="393"/>
      <c r="U28" s="393"/>
      <c r="V28" s="393"/>
      <c r="W28" s="393"/>
      <c r="X28" s="393"/>
      <c r="Y28" s="393"/>
      <c r="Z28" s="393"/>
      <c r="AA28" s="393"/>
      <c r="AB28" s="393"/>
      <c r="AC28" s="393"/>
      <c r="AD28" s="393"/>
      <c r="AE28" s="401"/>
      <c r="AF28" s="400"/>
      <c r="AG28" s="393"/>
      <c r="AH28" s="400"/>
      <c r="AI28" s="400"/>
      <c r="AJ28" s="400"/>
      <c r="AK28" s="400"/>
      <c r="AL28" s="400"/>
      <c r="AM28" s="400"/>
      <c r="AN28" s="230"/>
      <c r="AO28" s="400"/>
      <c r="AP28" s="412" t="str">
        <f t="shared" si="1"/>
        <v/>
      </c>
      <c r="AQ28" s="400"/>
      <c r="AR28" s="400"/>
      <c r="AS28" s="400"/>
    </row>
    <row r="29" customHeight="1" spans="1:45">
      <c r="A29" s="370" t="str">
        <f>基本信息输入表!$K$6&amp;"填表人："&amp;基本信息输入表!$M$26</f>
        <v>产权持有单位填表人：王若初</v>
      </c>
      <c r="O29" s="370" t="str">
        <f>"评估人员："&amp;基本信息输入表!$Q$26</f>
        <v>评估人员：王秀红</v>
      </c>
      <c r="S29" s="443"/>
      <c r="T29" s="443"/>
      <c r="U29" s="443"/>
      <c r="V29" s="443"/>
      <c r="W29" s="443"/>
      <c r="X29" s="443"/>
      <c r="Y29" s="443"/>
      <c r="Z29" s="443"/>
      <c r="AA29" s="443"/>
      <c r="AB29" s="443"/>
      <c r="AC29" s="443"/>
      <c r="AD29" s="444"/>
      <c r="AE29" s="445"/>
      <c r="AF29" s="446"/>
      <c r="AG29" s="443"/>
      <c r="AH29" s="446"/>
      <c r="AI29" s="444"/>
      <c r="AJ29" s="444"/>
      <c r="AK29" s="446"/>
      <c r="AL29" s="446"/>
      <c r="AM29" s="446"/>
      <c r="AN29" s="447"/>
      <c r="AO29" s="446"/>
      <c r="AP29" s="448" t="str">
        <f t="shared" si="1"/>
        <v/>
      </c>
      <c r="AQ29" s="446"/>
      <c r="AR29" s="446"/>
      <c r="AS29" s="446"/>
    </row>
    <row r="30" customHeight="1" spans="1:1">
      <c r="A30" s="370" t="str">
        <f>"填表日期："&amp;YEAR(基本信息输入表!$O$26)&amp;"年"&amp;MONTH(基本信息输入表!$O$26)&amp;"月"&amp;DAY(基本信息输入表!$O$26)&amp;"日"</f>
        <v>填表日期：2023年2月15日</v>
      </c>
    </row>
    <row r="31" customHeight="1" spans="18:18">
      <c r="R31" s="394" t="s">
        <v>310</v>
      </c>
    </row>
  </sheetData>
  <mergeCells count="36">
    <mergeCell ref="A2:Q2"/>
    <mergeCell ref="A3:Q3"/>
    <mergeCell ref="S5:Z5"/>
    <mergeCell ref="AA5:AL5"/>
    <mergeCell ref="AM5:AO5"/>
    <mergeCell ref="AP5:AS5"/>
    <mergeCell ref="D6:F6"/>
    <mergeCell ref="G6:I6"/>
    <mergeCell ref="J6:L6"/>
    <mergeCell ref="M6:O6"/>
    <mergeCell ref="AA6:AF6"/>
    <mergeCell ref="AG6:AH6"/>
    <mergeCell ref="AI6:AJ6"/>
    <mergeCell ref="A28:B28"/>
    <mergeCell ref="A6:A7"/>
    <mergeCell ref="B6:B7"/>
    <mergeCell ref="C6:C7"/>
    <mergeCell ref="P6:P7"/>
    <mergeCell ref="Q6:Q7"/>
    <mergeCell ref="S6:S7"/>
    <mergeCell ref="T6:T7"/>
    <mergeCell ref="U6:U7"/>
    <mergeCell ref="V6:V7"/>
    <mergeCell ref="W6:W7"/>
    <mergeCell ref="X6:X7"/>
    <mergeCell ref="Y6:Y7"/>
    <mergeCell ref="Z6:Z7"/>
    <mergeCell ref="AK6:AK7"/>
    <mergeCell ref="AL6:AL7"/>
    <mergeCell ref="AM6:AM7"/>
    <mergeCell ref="AN6:AN7"/>
    <mergeCell ref="AO6:AO7"/>
    <mergeCell ref="AP6:AP7"/>
    <mergeCell ref="AQ6:AQ7"/>
    <mergeCell ref="AR6:AR7"/>
    <mergeCell ref="AS6:AS7"/>
  </mergeCells>
  <dataValidations count="1">
    <dataValidation type="list" allowBlank="1" showInputMessage="1" showErrorMessage="1" sqref="AD8:AD28 AG8:AG29 AI8:AI28 S8:X29 AA8:AC29">
      <formula1/>
    </dataValidation>
  </dataValidations>
  <hyperlinks>
    <hyperlink ref="A1" location="索引目录!A1" display="返回索引目录"/>
  </hyperlinks>
  <printOptions horizontalCentered="1"/>
  <pageMargins left="0.984027777777778" right="0.984027777777778" top="0.984027777777778" bottom="0.984027777777778" header="0.313888888888889" footer="0.354166666666667"/>
  <pageSetup paperSize="9" scale="65" fitToHeight="1000" orientation="landscape"/>
  <headerFooter scaleWithDoc="0">
    <oddFooter>&amp;R&amp;"宋体,常规"&amp;10&amp;P/&amp;N</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H31"/>
  <sheetViews>
    <sheetView showGridLines="0" workbookViewId="0">
      <selection activeCell="U29" sqref="U29"/>
    </sheetView>
  </sheetViews>
  <sheetFormatPr defaultColWidth="9" defaultRowHeight="15.75" customHeight="1"/>
  <cols>
    <col min="1" max="1" width="4.75" style="369" customWidth="1"/>
    <col min="2" max="2" width="15.75" style="370" customWidth="1"/>
    <col min="3" max="4" width="10.625" style="370" customWidth="1"/>
    <col min="5" max="7" width="10.625" style="370" hidden="1" customWidth="1" outlineLevel="1"/>
    <col min="8" max="8" width="10.625" style="427" hidden="1" customWidth="1" outlineLevel="1"/>
    <col min="9" max="12" width="10.625" style="370" hidden="1" customWidth="1" outlineLevel="1"/>
    <col min="13" max="13" width="10.625" style="427" customWidth="1" collapsed="1"/>
    <col min="14" max="18" width="10.625" style="427" customWidth="1"/>
    <col min="19" max="21" width="10.625" style="370" customWidth="1"/>
    <col min="22" max="22" width="7.75" style="370" customWidth="1"/>
    <col min="23" max="23" width="11.625" style="370" customWidth="1"/>
    <col min="24" max="24" width="9" style="370"/>
    <col min="25" max="30" width="5.625" style="372" customWidth="1" outlineLevel="1"/>
    <col min="31" max="31" width="14.875" style="372" customWidth="1" outlineLevel="1"/>
    <col min="32" max="32" width="13.625" style="372" customWidth="1"/>
    <col min="33" max="36" width="5.625" style="372" customWidth="1" outlineLevel="1"/>
    <col min="37" max="38" width="7.375" style="372" customWidth="1" outlineLevel="1"/>
    <col min="39" max="39" width="5.625" style="372" customWidth="1" outlineLevel="1"/>
    <col min="40" max="43" width="8.625" style="372" customWidth="1" outlineLevel="1"/>
    <col min="44" max="44" width="14.625" style="372" customWidth="1" outlineLevel="1"/>
    <col min="45" max="45" width="13.625" style="372" customWidth="1"/>
    <col min="46" max="47" width="8.625" style="372" customWidth="1" outlineLevel="2"/>
    <col min="48" max="48" width="11.25" style="372" customWidth="1" outlineLevel="2"/>
    <col min="49" max="49" width="14.5" style="372" customWidth="1" outlineLevel="2"/>
    <col min="50" max="54" width="8.625" style="372" customWidth="1" outlineLevel="2"/>
    <col min="55" max="55" width="8.625" style="372" customWidth="1" outlineLevel="1"/>
    <col min="56" max="56" width="13.75" style="372" customWidth="1"/>
    <col min="57" max="59" width="13.625" style="372" customWidth="1" outlineLevel="1"/>
    <col min="60" max="60" width="13.625" style="372" customWidth="1"/>
    <col min="61" max="16384" width="9" style="370"/>
  </cols>
  <sheetData>
    <row r="1" customHeight="1" spans="1:1">
      <c r="A1" s="5" t="s">
        <v>311</v>
      </c>
    </row>
    <row r="2" s="368" customFormat="1" ht="30" customHeight="1" spans="1:60">
      <c r="A2" s="373" t="s">
        <v>411</v>
      </c>
      <c r="B2" s="373"/>
      <c r="C2" s="373"/>
      <c r="D2" s="373"/>
      <c r="E2" s="373"/>
      <c r="F2" s="373"/>
      <c r="G2" s="373"/>
      <c r="H2" s="373"/>
      <c r="I2" s="373"/>
      <c r="J2" s="373"/>
      <c r="K2" s="373"/>
      <c r="L2" s="373"/>
      <c r="M2" s="373"/>
      <c r="N2" s="373"/>
      <c r="O2" s="373"/>
      <c r="P2" s="373"/>
      <c r="Q2" s="373"/>
      <c r="R2" s="373"/>
      <c r="S2" s="373"/>
      <c r="T2" s="373"/>
      <c r="U2" s="373"/>
      <c r="V2" s="373"/>
      <c r="W2" s="373"/>
      <c r="Y2" s="390"/>
      <c r="Z2" s="390"/>
      <c r="AA2" s="390"/>
      <c r="AB2" s="390"/>
      <c r="AC2" s="390"/>
      <c r="AD2" s="390"/>
      <c r="AE2" s="390"/>
      <c r="AF2" s="390"/>
      <c r="AG2" s="390"/>
      <c r="AH2" s="390"/>
      <c r="AI2" s="390"/>
      <c r="AJ2" s="390"/>
      <c r="AK2" s="390"/>
      <c r="AL2" s="390"/>
      <c r="AM2" s="390"/>
      <c r="AN2" s="390"/>
      <c r="AO2" s="390"/>
      <c r="AP2" s="390"/>
      <c r="AQ2" s="390"/>
      <c r="AR2" s="390"/>
      <c r="AS2" s="390"/>
      <c r="AT2" s="390"/>
      <c r="AU2" s="390"/>
      <c r="AV2" s="390"/>
      <c r="AW2" s="390"/>
      <c r="AX2" s="390"/>
      <c r="AY2" s="390"/>
      <c r="AZ2" s="390"/>
      <c r="BA2" s="390"/>
      <c r="BB2" s="390"/>
      <c r="BC2" s="390"/>
      <c r="BD2" s="390"/>
      <c r="BE2" s="390"/>
      <c r="BF2" s="390"/>
      <c r="BG2" s="390"/>
      <c r="BH2" s="390"/>
    </row>
    <row r="3" customHeight="1" spans="1:23">
      <c r="A3" s="369" t="str">
        <f>"评估基准日："&amp;TEXT(基本信息输入表!M7,"yyyy年mm月dd日")</f>
        <v>评估基准日：2023年01月31日</v>
      </c>
      <c r="B3" s="369"/>
      <c r="C3" s="369"/>
      <c r="D3" s="369"/>
      <c r="E3" s="369"/>
      <c r="F3" s="369"/>
      <c r="G3" s="369"/>
      <c r="H3" s="369"/>
      <c r="I3" s="369"/>
      <c r="J3" s="369"/>
      <c r="K3" s="369"/>
      <c r="L3" s="369"/>
      <c r="M3" s="369"/>
      <c r="N3" s="369"/>
      <c r="O3" s="369"/>
      <c r="P3" s="369"/>
      <c r="Q3" s="369"/>
      <c r="R3" s="369"/>
      <c r="S3" s="369"/>
      <c r="T3" s="369"/>
      <c r="U3" s="369"/>
      <c r="V3" s="369"/>
      <c r="W3" s="369"/>
    </row>
    <row r="4" ht="14.1" customHeight="1" spans="2:23">
      <c r="B4" s="369"/>
      <c r="C4" s="369"/>
      <c r="D4" s="369"/>
      <c r="E4" s="369"/>
      <c r="F4" s="369"/>
      <c r="G4" s="369"/>
      <c r="H4" s="369"/>
      <c r="I4" s="369"/>
      <c r="J4" s="369"/>
      <c r="K4" s="369"/>
      <c r="L4" s="369"/>
      <c r="M4" s="369"/>
      <c r="N4" s="369"/>
      <c r="O4" s="369"/>
      <c r="P4" s="369"/>
      <c r="Q4" s="369"/>
      <c r="R4" s="369"/>
      <c r="S4" s="369"/>
      <c r="T4" s="369"/>
      <c r="U4" s="369"/>
      <c r="V4" s="369"/>
      <c r="W4" s="388" t="s">
        <v>412</v>
      </c>
    </row>
    <row r="5" customHeight="1" spans="1:60">
      <c r="A5" s="370" t="str">
        <f>基本信息输入表!K6&amp;"："&amp;基本信息输入表!M6</f>
        <v>产权持有单位：山东烟草投资管理有限公司</v>
      </c>
      <c r="W5" s="388" t="s">
        <v>227</v>
      </c>
      <c r="Y5" s="391" t="s">
        <v>372</v>
      </c>
      <c r="Z5" s="391"/>
      <c r="AA5" s="391"/>
      <c r="AB5" s="391"/>
      <c r="AC5" s="391"/>
      <c r="AD5" s="391"/>
      <c r="AE5" s="391"/>
      <c r="AF5" s="391"/>
      <c r="AG5" s="395" t="s">
        <v>373</v>
      </c>
      <c r="AH5" s="396"/>
      <c r="AI5" s="396"/>
      <c r="AJ5" s="396"/>
      <c r="AK5" s="396"/>
      <c r="AL5" s="396"/>
      <c r="AM5" s="396"/>
      <c r="AN5" s="396"/>
      <c r="AO5" s="396"/>
      <c r="AP5" s="396"/>
      <c r="AQ5" s="396"/>
      <c r="AR5" s="396"/>
      <c r="AS5" s="397"/>
      <c r="AT5" s="402" t="s">
        <v>374</v>
      </c>
      <c r="AU5" s="403"/>
      <c r="AV5" s="403"/>
      <c r="AW5" s="403"/>
      <c r="AX5" s="403"/>
      <c r="AY5" s="403"/>
      <c r="AZ5" s="403"/>
      <c r="BA5" s="403"/>
      <c r="BB5" s="403"/>
      <c r="BC5" s="403"/>
      <c r="BD5" s="410"/>
      <c r="BE5" s="398" t="s">
        <v>375</v>
      </c>
      <c r="BF5" s="398"/>
      <c r="BG5" s="398"/>
      <c r="BH5" s="398"/>
    </row>
    <row r="6" s="369" customFormat="1" customHeight="1" spans="1:60">
      <c r="A6" s="375" t="s">
        <v>228</v>
      </c>
      <c r="B6" s="375" t="s">
        <v>376</v>
      </c>
      <c r="C6" s="413" t="s">
        <v>377</v>
      </c>
      <c r="D6" s="413" t="s">
        <v>413</v>
      </c>
      <c r="E6" s="378" t="s">
        <v>378</v>
      </c>
      <c r="F6" s="378"/>
      <c r="G6" s="378"/>
      <c r="H6" s="377" t="s">
        <v>414</v>
      </c>
      <c r="I6" s="378" t="s">
        <v>379</v>
      </c>
      <c r="J6" s="378"/>
      <c r="K6" s="378"/>
      <c r="L6" s="377" t="s">
        <v>415</v>
      </c>
      <c r="M6" s="375" t="s">
        <v>202</v>
      </c>
      <c r="N6" s="375"/>
      <c r="O6" s="375"/>
      <c r="P6" s="377" t="s">
        <v>416</v>
      </c>
      <c r="Q6" s="377" t="s">
        <v>417</v>
      </c>
      <c r="R6" s="377" t="s">
        <v>418</v>
      </c>
      <c r="S6" s="375" t="s">
        <v>352</v>
      </c>
      <c r="T6" s="375"/>
      <c r="U6" s="375"/>
      <c r="V6" s="375" t="s">
        <v>205</v>
      </c>
      <c r="W6" s="375" t="s">
        <v>380</v>
      </c>
      <c r="Y6" s="391" t="s">
        <v>381</v>
      </c>
      <c r="Z6" s="391" t="s">
        <v>382</v>
      </c>
      <c r="AA6" s="391" t="s">
        <v>383</v>
      </c>
      <c r="AB6" s="391" t="s">
        <v>384</v>
      </c>
      <c r="AC6" s="415" t="s">
        <v>385</v>
      </c>
      <c r="AD6" s="392" t="s">
        <v>386</v>
      </c>
      <c r="AE6" s="391" t="s">
        <v>387</v>
      </c>
      <c r="AF6" s="391"/>
      <c r="AG6" s="395" t="s">
        <v>388</v>
      </c>
      <c r="AH6" s="396"/>
      <c r="AI6" s="396"/>
      <c r="AJ6" s="396"/>
      <c r="AK6" s="396"/>
      <c r="AL6" s="396"/>
      <c r="AM6" s="397"/>
      <c r="AN6" s="398" t="s">
        <v>389</v>
      </c>
      <c r="AO6" s="398"/>
      <c r="AP6" s="398" t="s">
        <v>390</v>
      </c>
      <c r="AQ6" s="398"/>
      <c r="AR6" s="398" t="s">
        <v>391</v>
      </c>
      <c r="AS6" s="404"/>
      <c r="AT6" s="391" t="s">
        <v>392</v>
      </c>
      <c r="AU6" s="391" t="s">
        <v>419</v>
      </c>
      <c r="AV6" s="391"/>
      <c r="AW6" s="406" t="s">
        <v>420</v>
      </c>
      <c r="AX6" s="407"/>
      <c r="AY6" s="407"/>
      <c r="AZ6" s="407"/>
      <c r="BA6" s="407"/>
      <c r="BB6" s="409"/>
      <c r="BC6" s="391" t="s">
        <v>352</v>
      </c>
      <c r="BD6" s="426"/>
      <c r="BE6" s="404" t="s">
        <v>393</v>
      </c>
      <c r="BF6" s="404" t="s">
        <v>394</v>
      </c>
      <c r="BG6" s="398" t="s">
        <v>395</v>
      </c>
      <c r="BH6" s="404"/>
    </row>
    <row r="7" s="369" customFormat="1" customHeight="1" spans="1:60">
      <c r="A7" s="375"/>
      <c r="B7" s="375"/>
      <c r="C7" s="414"/>
      <c r="D7" s="414"/>
      <c r="E7" s="378" t="s">
        <v>396</v>
      </c>
      <c r="F7" s="378" t="s">
        <v>397</v>
      </c>
      <c r="G7" s="378" t="s">
        <v>398</v>
      </c>
      <c r="H7" s="380"/>
      <c r="I7" s="378" t="s">
        <v>396</v>
      </c>
      <c r="J7" s="378" t="s">
        <v>397</v>
      </c>
      <c r="K7" s="378" t="s">
        <v>398</v>
      </c>
      <c r="L7" s="380"/>
      <c r="M7" s="375" t="s">
        <v>396</v>
      </c>
      <c r="N7" s="375" t="s">
        <v>397</v>
      </c>
      <c r="O7" s="375" t="s">
        <v>398</v>
      </c>
      <c r="P7" s="380"/>
      <c r="Q7" s="380"/>
      <c r="R7" s="380"/>
      <c r="S7" s="375" t="s">
        <v>399</v>
      </c>
      <c r="T7" s="375" t="s">
        <v>400</v>
      </c>
      <c r="U7" s="375" t="s">
        <v>398</v>
      </c>
      <c r="V7" s="375"/>
      <c r="W7" s="375"/>
      <c r="Y7" s="391"/>
      <c r="Z7" s="391"/>
      <c r="AA7" s="391"/>
      <c r="AB7" s="391"/>
      <c r="AC7" s="391"/>
      <c r="AD7" s="391"/>
      <c r="AE7" s="391"/>
      <c r="AF7" s="391"/>
      <c r="AG7" s="398" t="s">
        <v>401</v>
      </c>
      <c r="AH7" s="399" t="s">
        <v>421</v>
      </c>
      <c r="AI7" s="398" t="s">
        <v>402</v>
      </c>
      <c r="AJ7" s="398" t="s">
        <v>403</v>
      </c>
      <c r="AK7" s="398" t="s">
        <v>404</v>
      </c>
      <c r="AL7" s="398" t="s">
        <v>405</v>
      </c>
      <c r="AM7" s="395" t="s">
        <v>406</v>
      </c>
      <c r="AN7" s="398" t="s">
        <v>407</v>
      </c>
      <c r="AO7" s="398" t="s">
        <v>408</v>
      </c>
      <c r="AP7" s="398" t="s">
        <v>407</v>
      </c>
      <c r="AQ7" s="398" t="s">
        <v>409</v>
      </c>
      <c r="AR7" s="398"/>
      <c r="AS7" s="405"/>
      <c r="AT7" s="391"/>
      <c r="AU7" s="391" t="s">
        <v>422</v>
      </c>
      <c r="AV7" s="391" t="s">
        <v>423</v>
      </c>
      <c r="AW7" s="408" t="s">
        <v>424</v>
      </c>
      <c r="AX7" s="408" t="s">
        <v>425</v>
      </c>
      <c r="AY7" s="408" t="s">
        <v>426</v>
      </c>
      <c r="AZ7" s="408" t="s">
        <v>427</v>
      </c>
      <c r="BA7" s="391"/>
      <c r="BB7" s="391"/>
      <c r="BC7" s="391"/>
      <c r="BD7" s="422"/>
      <c r="BE7" s="405"/>
      <c r="BF7" s="405"/>
      <c r="BG7" s="398"/>
      <c r="BH7" s="405"/>
    </row>
    <row r="8" s="369" customFormat="1" customHeight="1" spans="1:60">
      <c r="A8" s="381" t="str">
        <f>IF(B8="","",ROW()-7)</f>
        <v/>
      </c>
      <c r="B8" s="382"/>
      <c r="C8" s="414"/>
      <c r="D8" s="414"/>
      <c r="E8" s="414"/>
      <c r="F8" s="414"/>
      <c r="G8" s="414"/>
      <c r="H8" s="16"/>
      <c r="I8" s="414"/>
      <c r="J8" s="414"/>
      <c r="K8" s="414"/>
      <c r="L8" s="414"/>
      <c r="M8" s="16">
        <f>E8+I8</f>
        <v>0</v>
      </c>
      <c r="N8" s="16" t="str">
        <f>IFERROR(O8/M8,"")</f>
        <v/>
      </c>
      <c r="O8" s="16">
        <f>G8+K8</f>
        <v>0</v>
      </c>
      <c r="P8" s="16">
        <f>H8+L8</f>
        <v>0</v>
      </c>
      <c r="Q8" s="16"/>
      <c r="R8" s="16"/>
      <c r="S8" s="387"/>
      <c r="T8" s="387"/>
      <c r="U8" s="387">
        <f t="shared" ref="U8:U27" si="0">S8*T8</f>
        <v>0</v>
      </c>
      <c r="V8" s="387" t="str">
        <f t="shared" ref="V8:V28" si="1">IF(O8-P8=0,"",(U8-O8+P8)/(O8-P8)*100)</f>
        <v/>
      </c>
      <c r="W8" s="389"/>
      <c r="Y8" s="393"/>
      <c r="Z8" s="393"/>
      <c r="AA8" s="393"/>
      <c r="AB8" s="393"/>
      <c r="AC8" s="393"/>
      <c r="AD8" s="393"/>
      <c r="AE8" s="393"/>
      <c r="AF8" s="393"/>
      <c r="AG8" s="393"/>
      <c r="AH8" s="393"/>
      <c r="AI8" s="393"/>
      <c r="AJ8" s="393"/>
      <c r="AK8" s="393"/>
      <c r="AL8" s="400"/>
      <c r="AM8" s="400"/>
      <c r="AN8" s="393"/>
      <c r="AO8" s="400"/>
      <c r="AP8" s="400"/>
      <c r="AQ8" s="400"/>
      <c r="AR8" s="400"/>
      <c r="AS8" s="400"/>
      <c r="AT8" s="400"/>
      <c r="AU8" s="400" t="s">
        <v>130</v>
      </c>
      <c r="AV8" s="400"/>
      <c r="AW8" s="400"/>
      <c r="AX8" s="400"/>
      <c r="AY8" s="400"/>
      <c r="AZ8" s="400"/>
      <c r="BA8" s="400"/>
      <c r="BB8" s="400"/>
      <c r="BC8" s="230">
        <f>AX8*(1+AY8)*(1-AZ8)</f>
        <v>0</v>
      </c>
      <c r="BD8" s="400"/>
      <c r="BE8" s="412" t="str">
        <f t="shared" ref="BE8:BE29" si="2">IFERROR((BC8-P7+O7)/(O7-P7)*100,"")</f>
        <v/>
      </c>
      <c r="BF8" s="400"/>
      <c r="BG8" s="400"/>
      <c r="BH8" s="400"/>
    </row>
    <row r="9" customHeight="1" spans="1:60">
      <c r="A9" s="381" t="str">
        <f t="shared" ref="A9:A27" si="3">IF(B9="","",ROW()-7)</f>
        <v/>
      </c>
      <c r="B9" s="382"/>
      <c r="C9" s="389"/>
      <c r="D9" s="389"/>
      <c r="E9" s="389"/>
      <c r="F9" s="389"/>
      <c r="G9" s="389"/>
      <c r="H9" s="16"/>
      <c r="I9" s="389"/>
      <c r="J9" s="389"/>
      <c r="K9" s="389"/>
      <c r="L9" s="389"/>
      <c r="M9" s="16">
        <f t="shared" ref="M9:M27" si="4">E9+I9</f>
        <v>0</v>
      </c>
      <c r="N9" s="16" t="str">
        <f t="shared" ref="N9:N27" si="5">IFERROR(O9/M9,"")</f>
        <v/>
      </c>
      <c r="O9" s="16">
        <f t="shared" ref="O9:P27" si="6">G9+K9</f>
        <v>0</v>
      </c>
      <c r="P9" s="16">
        <f t="shared" si="6"/>
        <v>0</v>
      </c>
      <c r="Q9" s="16"/>
      <c r="R9" s="16"/>
      <c r="S9" s="387"/>
      <c r="T9" s="387"/>
      <c r="U9" s="387">
        <f t="shared" si="0"/>
        <v>0</v>
      </c>
      <c r="V9" s="387" t="str">
        <f t="shared" si="1"/>
        <v/>
      </c>
      <c r="W9" s="389"/>
      <c r="Y9" s="393"/>
      <c r="Z9" s="393"/>
      <c r="AA9" s="393"/>
      <c r="AB9" s="393"/>
      <c r="AC9" s="393"/>
      <c r="AD9" s="393"/>
      <c r="AE9" s="393"/>
      <c r="AF9" s="393"/>
      <c r="AG9" s="393"/>
      <c r="AH9" s="393"/>
      <c r="AI9" s="393"/>
      <c r="AJ9" s="393"/>
      <c r="AK9" s="393"/>
      <c r="AL9" s="401"/>
      <c r="AM9" s="400"/>
      <c r="AN9" s="393"/>
      <c r="AO9" s="400"/>
      <c r="AP9" s="400"/>
      <c r="AQ9" s="400"/>
      <c r="AR9" s="400"/>
      <c r="AS9" s="400"/>
      <c r="AT9" s="400"/>
      <c r="AU9" s="400" t="s">
        <v>130</v>
      </c>
      <c r="AV9" s="400"/>
      <c r="AW9" s="400"/>
      <c r="AX9" s="400"/>
      <c r="AY9" s="400"/>
      <c r="AZ9" s="400"/>
      <c r="BA9" s="400"/>
      <c r="BB9" s="400"/>
      <c r="BC9" s="230">
        <f t="shared" ref="BC9:BC29" si="7">AX9*(1+AY9)*(1-AZ9)</f>
        <v>0</v>
      </c>
      <c r="BD9" s="400"/>
      <c r="BE9" s="412" t="str">
        <f t="shared" si="2"/>
        <v/>
      </c>
      <c r="BF9" s="400"/>
      <c r="BG9" s="400"/>
      <c r="BH9" s="400"/>
    </row>
    <row r="10" customHeight="1" spans="1:60">
      <c r="A10" s="381" t="str">
        <f t="shared" si="3"/>
        <v/>
      </c>
      <c r="B10" s="382"/>
      <c r="C10" s="389"/>
      <c r="D10" s="389"/>
      <c r="E10" s="389"/>
      <c r="F10" s="389"/>
      <c r="G10" s="389"/>
      <c r="H10" s="16"/>
      <c r="I10" s="389"/>
      <c r="J10" s="389"/>
      <c r="K10" s="389"/>
      <c r="L10" s="389"/>
      <c r="M10" s="16">
        <f t="shared" si="4"/>
        <v>0</v>
      </c>
      <c r="N10" s="16" t="str">
        <f t="shared" si="5"/>
        <v/>
      </c>
      <c r="O10" s="16">
        <f t="shared" si="6"/>
        <v>0</v>
      </c>
      <c r="P10" s="16">
        <f t="shared" si="6"/>
        <v>0</v>
      </c>
      <c r="Q10" s="16"/>
      <c r="R10" s="16"/>
      <c r="S10" s="387"/>
      <c r="T10" s="387"/>
      <c r="U10" s="387">
        <f t="shared" si="0"/>
        <v>0</v>
      </c>
      <c r="V10" s="387" t="str">
        <f t="shared" si="1"/>
        <v/>
      </c>
      <c r="W10" s="389"/>
      <c r="Y10" s="393"/>
      <c r="Z10" s="393"/>
      <c r="AA10" s="393"/>
      <c r="AB10" s="393"/>
      <c r="AC10" s="393"/>
      <c r="AD10" s="393"/>
      <c r="AE10" s="393"/>
      <c r="AF10" s="393"/>
      <c r="AG10" s="393"/>
      <c r="AH10" s="393"/>
      <c r="AI10" s="393"/>
      <c r="AJ10" s="393"/>
      <c r="AK10" s="393"/>
      <c r="AL10" s="401"/>
      <c r="AM10" s="400"/>
      <c r="AN10" s="393"/>
      <c r="AO10" s="400"/>
      <c r="AP10" s="400"/>
      <c r="AQ10" s="400"/>
      <c r="AR10" s="400"/>
      <c r="AS10" s="400"/>
      <c r="AT10" s="400"/>
      <c r="AU10" s="400" t="s">
        <v>130</v>
      </c>
      <c r="AV10" s="400"/>
      <c r="AW10" s="400"/>
      <c r="AX10" s="400"/>
      <c r="AY10" s="400"/>
      <c r="AZ10" s="400"/>
      <c r="BA10" s="400"/>
      <c r="BB10" s="400"/>
      <c r="BC10" s="230">
        <f t="shared" si="7"/>
        <v>0</v>
      </c>
      <c r="BD10" s="400"/>
      <c r="BE10" s="412" t="str">
        <f t="shared" si="2"/>
        <v/>
      </c>
      <c r="BF10" s="400"/>
      <c r="BG10" s="400"/>
      <c r="BH10" s="400"/>
    </row>
    <row r="11" customHeight="1" spans="1:60">
      <c r="A11" s="381" t="str">
        <f t="shared" si="3"/>
        <v/>
      </c>
      <c r="B11" s="382"/>
      <c r="C11" s="389"/>
      <c r="D11" s="389"/>
      <c r="E11" s="389"/>
      <c r="F11" s="389"/>
      <c r="G11" s="389"/>
      <c r="H11" s="16"/>
      <c r="I11" s="389"/>
      <c r="J11" s="389"/>
      <c r="K11" s="389"/>
      <c r="L11" s="389"/>
      <c r="M11" s="16">
        <f t="shared" si="4"/>
        <v>0</v>
      </c>
      <c r="N11" s="16" t="str">
        <f t="shared" si="5"/>
        <v/>
      </c>
      <c r="O11" s="16">
        <f t="shared" si="6"/>
        <v>0</v>
      </c>
      <c r="P11" s="16">
        <f t="shared" si="6"/>
        <v>0</v>
      </c>
      <c r="Q11" s="16"/>
      <c r="R11" s="16"/>
      <c r="S11" s="387"/>
      <c r="T11" s="387"/>
      <c r="U11" s="387">
        <f t="shared" si="0"/>
        <v>0</v>
      </c>
      <c r="V11" s="387" t="str">
        <f t="shared" si="1"/>
        <v/>
      </c>
      <c r="W11" s="389"/>
      <c r="Y11" s="393"/>
      <c r="Z11" s="393"/>
      <c r="AA11" s="393"/>
      <c r="AB11" s="393"/>
      <c r="AC11" s="393"/>
      <c r="AD11" s="393"/>
      <c r="AE11" s="393"/>
      <c r="AF11" s="393"/>
      <c r="AG11" s="393"/>
      <c r="AH11" s="393"/>
      <c r="AI11" s="393"/>
      <c r="AJ11" s="393"/>
      <c r="AK11" s="393"/>
      <c r="AL11" s="401"/>
      <c r="AM11" s="400"/>
      <c r="AN11" s="393"/>
      <c r="AO11" s="400"/>
      <c r="AP11" s="400"/>
      <c r="AQ11" s="400"/>
      <c r="AR11" s="400"/>
      <c r="AS11" s="400"/>
      <c r="AT11" s="400"/>
      <c r="AU11" s="400" t="s">
        <v>130</v>
      </c>
      <c r="AV11" s="400"/>
      <c r="AW11" s="400"/>
      <c r="AX11" s="400"/>
      <c r="AY11" s="400"/>
      <c r="AZ11" s="400"/>
      <c r="BA11" s="400"/>
      <c r="BB11" s="400"/>
      <c r="BC11" s="230">
        <f t="shared" si="7"/>
        <v>0</v>
      </c>
      <c r="BD11" s="400"/>
      <c r="BE11" s="412" t="str">
        <f t="shared" si="2"/>
        <v/>
      </c>
      <c r="BF11" s="400"/>
      <c r="BG11" s="400"/>
      <c r="BH11" s="400"/>
    </row>
    <row r="12" customHeight="1" spans="1:60">
      <c r="A12" s="381" t="str">
        <f t="shared" si="3"/>
        <v/>
      </c>
      <c r="B12" s="382"/>
      <c r="C12" s="389"/>
      <c r="D12" s="389"/>
      <c r="E12" s="389"/>
      <c r="F12" s="389"/>
      <c r="G12" s="389"/>
      <c r="H12" s="16"/>
      <c r="I12" s="389"/>
      <c r="J12" s="389"/>
      <c r="K12" s="389"/>
      <c r="L12" s="389"/>
      <c r="M12" s="16">
        <f t="shared" si="4"/>
        <v>0</v>
      </c>
      <c r="N12" s="16" t="str">
        <f t="shared" si="5"/>
        <v/>
      </c>
      <c r="O12" s="16">
        <f t="shared" si="6"/>
        <v>0</v>
      </c>
      <c r="P12" s="16">
        <f t="shared" si="6"/>
        <v>0</v>
      </c>
      <c r="Q12" s="16"/>
      <c r="R12" s="16"/>
      <c r="S12" s="387"/>
      <c r="T12" s="387"/>
      <c r="U12" s="387">
        <f t="shared" si="0"/>
        <v>0</v>
      </c>
      <c r="V12" s="387" t="str">
        <f t="shared" si="1"/>
        <v/>
      </c>
      <c r="W12" s="389"/>
      <c r="Y12" s="393"/>
      <c r="Z12" s="393"/>
      <c r="AA12" s="393"/>
      <c r="AB12" s="393"/>
      <c r="AC12" s="393"/>
      <c r="AD12" s="393"/>
      <c r="AE12" s="393"/>
      <c r="AF12" s="393"/>
      <c r="AG12" s="393"/>
      <c r="AH12" s="393"/>
      <c r="AI12" s="393"/>
      <c r="AJ12" s="393"/>
      <c r="AK12" s="393"/>
      <c r="AL12" s="401"/>
      <c r="AM12" s="400"/>
      <c r="AN12" s="393"/>
      <c r="AO12" s="400"/>
      <c r="AP12" s="400"/>
      <c r="AQ12" s="400"/>
      <c r="AR12" s="400"/>
      <c r="AS12" s="400"/>
      <c r="AT12" s="400"/>
      <c r="AU12" s="400" t="s">
        <v>130</v>
      </c>
      <c r="AV12" s="400"/>
      <c r="AW12" s="400"/>
      <c r="AX12" s="400"/>
      <c r="AY12" s="400"/>
      <c r="AZ12" s="400"/>
      <c r="BA12" s="400"/>
      <c r="BB12" s="400"/>
      <c r="BC12" s="230">
        <f t="shared" si="7"/>
        <v>0</v>
      </c>
      <c r="BD12" s="400"/>
      <c r="BE12" s="412" t="str">
        <f t="shared" si="2"/>
        <v/>
      </c>
      <c r="BF12" s="400"/>
      <c r="BG12" s="400"/>
      <c r="BH12" s="400"/>
    </row>
    <row r="13" customHeight="1" spans="1:60">
      <c r="A13" s="381" t="str">
        <f t="shared" si="3"/>
        <v/>
      </c>
      <c r="B13" s="382"/>
      <c r="C13" s="389"/>
      <c r="D13" s="389"/>
      <c r="E13" s="389"/>
      <c r="F13" s="389"/>
      <c r="G13" s="389"/>
      <c r="H13" s="16"/>
      <c r="I13" s="389"/>
      <c r="J13" s="389"/>
      <c r="K13" s="389"/>
      <c r="L13" s="389"/>
      <c r="M13" s="16">
        <f t="shared" si="4"/>
        <v>0</v>
      </c>
      <c r="N13" s="16" t="str">
        <f t="shared" si="5"/>
        <v/>
      </c>
      <c r="O13" s="16">
        <f t="shared" si="6"/>
        <v>0</v>
      </c>
      <c r="P13" s="16">
        <f t="shared" si="6"/>
        <v>0</v>
      </c>
      <c r="Q13" s="16"/>
      <c r="R13" s="16"/>
      <c r="S13" s="387"/>
      <c r="T13" s="387"/>
      <c r="U13" s="387">
        <f t="shared" si="0"/>
        <v>0</v>
      </c>
      <c r="V13" s="387" t="str">
        <f t="shared" si="1"/>
        <v/>
      </c>
      <c r="W13" s="389"/>
      <c r="Y13" s="393"/>
      <c r="Z13" s="393"/>
      <c r="AA13" s="393"/>
      <c r="AB13" s="393"/>
      <c r="AC13" s="393"/>
      <c r="AD13" s="393"/>
      <c r="AE13" s="393"/>
      <c r="AF13" s="393"/>
      <c r="AG13" s="393"/>
      <c r="AH13" s="393"/>
      <c r="AI13" s="393"/>
      <c r="AJ13" s="393"/>
      <c r="AK13" s="393"/>
      <c r="AL13" s="401"/>
      <c r="AM13" s="400"/>
      <c r="AN13" s="393"/>
      <c r="AO13" s="400"/>
      <c r="AP13" s="400"/>
      <c r="AQ13" s="400"/>
      <c r="AR13" s="400"/>
      <c r="AS13" s="400"/>
      <c r="AT13" s="400"/>
      <c r="AU13" s="400" t="s">
        <v>130</v>
      </c>
      <c r="AV13" s="400"/>
      <c r="AW13" s="400"/>
      <c r="AX13" s="400"/>
      <c r="AY13" s="400"/>
      <c r="AZ13" s="400"/>
      <c r="BA13" s="400"/>
      <c r="BB13" s="400"/>
      <c r="BC13" s="230">
        <f t="shared" si="7"/>
        <v>0</v>
      </c>
      <c r="BD13" s="400"/>
      <c r="BE13" s="412" t="str">
        <f t="shared" si="2"/>
        <v/>
      </c>
      <c r="BF13" s="400"/>
      <c r="BG13" s="400"/>
      <c r="BH13" s="400"/>
    </row>
    <row r="14" customHeight="1" spans="1:60">
      <c r="A14" s="381" t="str">
        <f t="shared" si="3"/>
        <v/>
      </c>
      <c r="B14" s="382"/>
      <c r="C14" s="389"/>
      <c r="D14" s="389"/>
      <c r="E14" s="389"/>
      <c r="F14" s="389"/>
      <c r="G14" s="389"/>
      <c r="H14" s="16"/>
      <c r="I14" s="389"/>
      <c r="J14" s="389"/>
      <c r="K14" s="389"/>
      <c r="L14" s="389"/>
      <c r="M14" s="16">
        <f t="shared" si="4"/>
        <v>0</v>
      </c>
      <c r="N14" s="16" t="str">
        <f t="shared" si="5"/>
        <v/>
      </c>
      <c r="O14" s="16">
        <f t="shared" si="6"/>
        <v>0</v>
      </c>
      <c r="P14" s="16">
        <f t="shared" si="6"/>
        <v>0</v>
      </c>
      <c r="Q14" s="16"/>
      <c r="R14" s="16"/>
      <c r="S14" s="387"/>
      <c r="T14" s="387"/>
      <c r="U14" s="387">
        <f t="shared" si="0"/>
        <v>0</v>
      </c>
      <c r="V14" s="387" t="str">
        <f t="shared" si="1"/>
        <v/>
      </c>
      <c r="W14" s="389"/>
      <c r="Y14" s="393"/>
      <c r="Z14" s="393"/>
      <c r="AA14" s="393"/>
      <c r="AB14" s="393"/>
      <c r="AC14" s="393"/>
      <c r="AD14" s="393"/>
      <c r="AE14" s="393"/>
      <c r="AF14" s="393"/>
      <c r="AG14" s="393"/>
      <c r="AH14" s="393"/>
      <c r="AI14" s="393"/>
      <c r="AJ14" s="393"/>
      <c r="AK14" s="393"/>
      <c r="AL14" s="401"/>
      <c r="AM14" s="400"/>
      <c r="AN14" s="393"/>
      <c r="AO14" s="400"/>
      <c r="AP14" s="400"/>
      <c r="AQ14" s="400"/>
      <c r="AR14" s="400"/>
      <c r="AS14" s="400"/>
      <c r="AT14" s="400"/>
      <c r="AU14" s="400" t="s">
        <v>130</v>
      </c>
      <c r="AV14" s="400"/>
      <c r="AW14" s="400"/>
      <c r="AX14" s="400"/>
      <c r="AY14" s="400"/>
      <c r="AZ14" s="400"/>
      <c r="BA14" s="400"/>
      <c r="BB14" s="400"/>
      <c r="BC14" s="230">
        <f t="shared" si="7"/>
        <v>0</v>
      </c>
      <c r="BD14" s="400"/>
      <c r="BE14" s="412" t="str">
        <f t="shared" si="2"/>
        <v/>
      </c>
      <c r="BF14" s="400"/>
      <c r="BG14" s="400"/>
      <c r="BH14" s="400"/>
    </row>
    <row r="15" customHeight="1" spans="1:60">
      <c r="A15" s="381" t="str">
        <f t="shared" si="3"/>
        <v/>
      </c>
      <c r="B15" s="382"/>
      <c r="C15" s="389"/>
      <c r="D15" s="389"/>
      <c r="E15" s="389"/>
      <c r="F15" s="389"/>
      <c r="G15" s="389"/>
      <c r="H15" s="16"/>
      <c r="I15" s="389"/>
      <c r="J15" s="389"/>
      <c r="K15" s="389"/>
      <c r="L15" s="389"/>
      <c r="M15" s="16">
        <f t="shared" si="4"/>
        <v>0</v>
      </c>
      <c r="N15" s="16" t="str">
        <f t="shared" si="5"/>
        <v/>
      </c>
      <c r="O15" s="16">
        <f t="shared" si="6"/>
        <v>0</v>
      </c>
      <c r="P15" s="16">
        <f t="shared" si="6"/>
        <v>0</v>
      </c>
      <c r="Q15" s="16"/>
      <c r="R15" s="16"/>
      <c r="S15" s="387"/>
      <c r="T15" s="387"/>
      <c r="U15" s="387">
        <f t="shared" si="0"/>
        <v>0</v>
      </c>
      <c r="V15" s="387" t="str">
        <f t="shared" si="1"/>
        <v/>
      </c>
      <c r="W15" s="389"/>
      <c r="Y15" s="393"/>
      <c r="Z15" s="393"/>
      <c r="AA15" s="393"/>
      <c r="AB15" s="393"/>
      <c r="AC15" s="393"/>
      <c r="AD15" s="393"/>
      <c r="AE15" s="393"/>
      <c r="AF15" s="393"/>
      <c r="AG15" s="393"/>
      <c r="AH15" s="393"/>
      <c r="AI15" s="393"/>
      <c r="AJ15" s="393"/>
      <c r="AK15" s="393"/>
      <c r="AL15" s="401"/>
      <c r="AM15" s="400"/>
      <c r="AN15" s="393"/>
      <c r="AO15" s="400"/>
      <c r="AP15" s="400"/>
      <c r="AQ15" s="400"/>
      <c r="AR15" s="400"/>
      <c r="AS15" s="400"/>
      <c r="AT15" s="400"/>
      <c r="AU15" s="400" t="s">
        <v>130</v>
      </c>
      <c r="AV15" s="400"/>
      <c r="AW15" s="400"/>
      <c r="AX15" s="400"/>
      <c r="AY15" s="400"/>
      <c r="AZ15" s="400"/>
      <c r="BA15" s="400"/>
      <c r="BB15" s="400"/>
      <c r="BC15" s="230">
        <f t="shared" si="7"/>
        <v>0</v>
      </c>
      <c r="BD15" s="400"/>
      <c r="BE15" s="412" t="str">
        <f t="shared" si="2"/>
        <v/>
      </c>
      <c r="BF15" s="400"/>
      <c r="BG15" s="400"/>
      <c r="BH15" s="400"/>
    </row>
    <row r="16" customHeight="1" spans="1:60">
      <c r="A16" s="381" t="str">
        <f t="shared" si="3"/>
        <v/>
      </c>
      <c r="B16" s="382"/>
      <c r="C16" s="389"/>
      <c r="D16" s="389"/>
      <c r="E16" s="389"/>
      <c r="F16" s="389"/>
      <c r="G16" s="389"/>
      <c r="H16" s="16"/>
      <c r="I16" s="389"/>
      <c r="J16" s="389"/>
      <c r="K16" s="389"/>
      <c r="L16" s="389"/>
      <c r="M16" s="16">
        <f t="shared" si="4"/>
        <v>0</v>
      </c>
      <c r="N16" s="16" t="str">
        <f t="shared" si="5"/>
        <v/>
      </c>
      <c r="O16" s="16">
        <f t="shared" si="6"/>
        <v>0</v>
      </c>
      <c r="P16" s="16">
        <f t="shared" si="6"/>
        <v>0</v>
      </c>
      <c r="Q16" s="16"/>
      <c r="R16" s="16"/>
      <c r="S16" s="387"/>
      <c r="T16" s="387"/>
      <c r="U16" s="387">
        <f t="shared" si="0"/>
        <v>0</v>
      </c>
      <c r="V16" s="387" t="str">
        <f t="shared" si="1"/>
        <v/>
      </c>
      <c r="W16" s="389"/>
      <c r="Y16" s="393"/>
      <c r="Z16" s="393"/>
      <c r="AA16" s="393"/>
      <c r="AB16" s="393"/>
      <c r="AC16" s="393"/>
      <c r="AD16" s="393"/>
      <c r="AE16" s="393"/>
      <c r="AF16" s="393"/>
      <c r="AG16" s="393"/>
      <c r="AH16" s="393"/>
      <c r="AI16" s="393"/>
      <c r="AJ16" s="393"/>
      <c r="AK16" s="393"/>
      <c r="AL16" s="401"/>
      <c r="AM16" s="400"/>
      <c r="AN16" s="393"/>
      <c r="AO16" s="400"/>
      <c r="AP16" s="400"/>
      <c r="AQ16" s="400"/>
      <c r="AR16" s="400"/>
      <c r="AS16" s="400"/>
      <c r="AT16" s="400"/>
      <c r="AU16" s="400" t="s">
        <v>130</v>
      </c>
      <c r="AV16" s="400"/>
      <c r="AW16" s="400"/>
      <c r="AX16" s="400"/>
      <c r="AY16" s="400"/>
      <c r="AZ16" s="400"/>
      <c r="BA16" s="400"/>
      <c r="BB16" s="400"/>
      <c r="BC16" s="230">
        <f t="shared" si="7"/>
        <v>0</v>
      </c>
      <c r="BD16" s="400"/>
      <c r="BE16" s="412" t="str">
        <f t="shared" si="2"/>
        <v/>
      </c>
      <c r="BF16" s="400"/>
      <c r="BG16" s="400"/>
      <c r="BH16" s="400"/>
    </row>
    <row r="17" customHeight="1" spans="1:60">
      <c r="A17" s="381" t="str">
        <f t="shared" si="3"/>
        <v/>
      </c>
      <c r="B17" s="382"/>
      <c r="C17" s="389"/>
      <c r="D17" s="389"/>
      <c r="E17" s="389"/>
      <c r="F17" s="389"/>
      <c r="G17" s="389"/>
      <c r="H17" s="16"/>
      <c r="I17" s="389"/>
      <c r="J17" s="389"/>
      <c r="K17" s="389"/>
      <c r="L17" s="389"/>
      <c r="M17" s="16">
        <f t="shared" si="4"/>
        <v>0</v>
      </c>
      <c r="N17" s="16" t="str">
        <f t="shared" si="5"/>
        <v/>
      </c>
      <c r="O17" s="16">
        <f t="shared" si="6"/>
        <v>0</v>
      </c>
      <c r="P17" s="16">
        <f t="shared" si="6"/>
        <v>0</v>
      </c>
      <c r="Q17" s="16"/>
      <c r="R17" s="16"/>
      <c r="S17" s="387"/>
      <c r="T17" s="387"/>
      <c r="U17" s="387">
        <f t="shared" si="0"/>
        <v>0</v>
      </c>
      <c r="V17" s="387" t="str">
        <f t="shared" si="1"/>
        <v/>
      </c>
      <c r="W17" s="389"/>
      <c r="Y17" s="393"/>
      <c r="Z17" s="393"/>
      <c r="AA17" s="393"/>
      <c r="AB17" s="393"/>
      <c r="AC17" s="393"/>
      <c r="AD17" s="393"/>
      <c r="AE17" s="393"/>
      <c r="AF17" s="393"/>
      <c r="AG17" s="393"/>
      <c r="AH17" s="393"/>
      <c r="AI17" s="393"/>
      <c r="AJ17" s="393"/>
      <c r="AK17" s="393"/>
      <c r="AL17" s="401"/>
      <c r="AM17" s="400"/>
      <c r="AN17" s="393"/>
      <c r="AO17" s="400"/>
      <c r="AP17" s="400"/>
      <c r="AQ17" s="400"/>
      <c r="AR17" s="400"/>
      <c r="AS17" s="400"/>
      <c r="AT17" s="400"/>
      <c r="AU17" s="400" t="s">
        <v>130</v>
      </c>
      <c r="AV17" s="400"/>
      <c r="AW17" s="400"/>
      <c r="AX17" s="400"/>
      <c r="AY17" s="400"/>
      <c r="AZ17" s="400"/>
      <c r="BA17" s="400"/>
      <c r="BB17" s="400"/>
      <c r="BC17" s="230">
        <f t="shared" si="7"/>
        <v>0</v>
      </c>
      <c r="BD17" s="400"/>
      <c r="BE17" s="412" t="str">
        <f t="shared" si="2"/>
        <v/>
      </c>
      <c r="BF17" s="400"/>
      <c r="BG17" s="400"/>
      <c r="BH17" s="400"/>
    </row>
    <row r="18" customHeight="1" spans="1:60">
      <c r="A18" s="381" t="str">
        <f t="shared" si="3"/>
        <v/>
      </c>
      <c r="B18" s="382"/>
      <c r="C18" s="389"/>
      <c r="D18" s="389"/>
      <c r="E18" s="389"/>
      <c r="F18" s="389"/>
      <c r="G18" s="389"/>
      <c r="H18" s="16"/>
      <c r="I18" s="389"/>
      <c r="J18" s="389"/>
      <c r="K18" s="389"/>
      <c r="L18" s="389"/>
      <c r="M18" s="16">
        <f t="shared" si="4"/>
        <v>0</v>
      </c>
      <c r="N18" s="16" t="str">
        <f t="shared" si="5"/>
        <v/>
      </c>
      <c r="O18" s="16">
        <f t="shared" si="6"/>
        <v>0</v>
      </c>
      <c r="P18" s="16">
        <f t="shared" si="6"/>
        <v>0</v>
      </c>
      <c r="Q18" s="16"/>
      <c r="R18" s="16"/>
      <c r="S18" s="387"/>
      <c r="T18" s="387"/>
      <c r="U18" s="387">
        <f t="shared" si="0"/>
        <v>0</v>
      </c>
      <c r="V18" s="387" t="str">
        <f t="shared" si="1"/>
        <v/>
      </c>
      <c r="W18" s="389"/>
      <c r="Y18" s="393"/>
      <c r="Z18" s="393"/>
      <c r="AA18" s="393"/>
      <c r="AB18" s="393"/>
      <c r="AC18" s="393"/>
      <c r="AD18" s="393"/>
      <c r="AE18" s="393"/>
      <c r="AF18" s="393"/>
      <c r="AG18" s="393"/>
      <c r="AH18" s="393"/>
      <c r="AI18" s="393"/>
      <c r="AJ18" s="393"/>
      <c r="AK18" s="393"/>
      <c r="AL18" s="401"/>
      <c r="AM18" s="400"/>
      <c r="AN18" s="393"/>
      <c r="AO18" s="400"/>
      <c r="AP18" s="400"/>
      <c r="AQ18" s="400"/>
      <c r="AR18" s="400"/>
      <c r="AS18" s="400"/>
      <c r="AT18" s="400"/>
      <c r="AU18" s="400" t="s">
        <v>130</v>
      </c>
      <c r="AV18" s="400"/>
      <c r="AW18" s="400"/>
      <c r="AX18" s="400"/>
      <c r="AY18" s="400"/>
      <c r="AZ18" s="400"/>
      <c r="BA18" s="400"/>
      <c r="BB18" s="400"/>
      <c r="BC18" s="230">
        <f t="shared" si="7"/>
        <v>0</v>
      </c>
      <c r="BD18" s="400"/>
      <c r="BE18" s="412" t="str">
        <f t="shared" si="2"/>
        <v/>
      </c>
      <c r="BF18" s="400"/>
      <c r="BG18" s="400"/>
      <c r="BH18" s="400"/>
    </row>
    <row r="19" customHeight="1" spans="1:60">
      <c r="A19" s="381" t="str">
        <f t="shared" si="3"/>
        <v/>
      </c>
      <c r="B19" s="382"/>
      <c r="C19" s="389"/>
      <c r="D19" s="389"/>
      <c r="E19" s="389"/>
      <c r="F19" s="389"/>
      <c r="G19" s="389"/>
      <c r="H19" s="16"/>
      <c r="I19" s="389"/>
      <c r="J19" s="389"/>
      <c r="K19" s="389"/>
      <c r="L19" s="389"/>
      <c r="M19" s="16">
        <f t="shared" si="4"/>
        <v>0</v>
      </c>
      <c r="N19" s="16" t="str">
        <f t="shared" si="5"/>
        <v/>
      </c>
      <c r="O19" s="16">
        <f t="shared" si="6"/>
        <v>0</v>
      </c>
      <c r="P19" s="16">
        <f t="shared" si="6"/>
        <v>0</v>
      </c>
      <c r="Q19" s="16"/>
      <c r="R19" s="16"/>
      <c r="S19" s="387"/>
      <c r="T19" s="387"/>
      <c r="U19" s="387">
        <f t="shared" si="0"/>
        <v>0</v>
      </c>
      <c r="V19" s="387" t="str">
        <f t="shared" si="1"/>
        <v/>
      </c>
      <c r="W19" s="389"/>
      <c r="Y19" s="393"/>
      <c r="Z19" s="393"/>
      <c r="AA19" s="393"/>
      <c r="AB19" s="393"/>
      <c r="AC19" s="393"/>
      <c r="AD19" s="393"/>
      <c r="AE19" s="393"/>
      <c r="AF19" s="393"/>
      <c r="AG19" s="393"/>
      <c r="AH19" s="393"/>
      <c r="AI19" s="393"/>
      <c r="AJ19" s="393"/>
      <c r="AK19" s="393"/>
      <c r="AL19" s="401"/>
      <c r="AM19" s="400"/>
      <c r="AN19" s="393"/>
      <c r="AO19" s="400"/>
      <c r="AP19" s="400"/>
      <c r="AQ19" s="400"/>
      <c r="AR19" s="400"/>
      <c r="AS19" s="400"/>
      <c r="AT19" s="400"/>
      <c r="AU19" s="400" t="s">
        <v>130</v>
      </c>
      <c r="AV19" s="400"/>
      <c r="AW19" s="400"/>
      <c r="AX19" s="400"/>
      <c r="AY19" s="400"/>
      <c r="AZ19" s="400"/>
      <c r="BA19" s="400"/>
      <c r="BB19" s="400"/>
      <c r="BC19" s="230">
        <f t="shared" si="7"/>
        <v>0</v>
      </c>
      <c r="BD19" s="400"/>
      <c r="BE19" s="412" t="str">
        <f t="shared" si="2"/>
        <v/>
      </c>
      <c r="BF19" s="400"/>
      <c r="BG19" s="400"/>
      <c r="BH19" s="400"/>
    </row>
    <row r="20" customHeight="1" spans="1:60">
      <c r="A20" s="381" t="str">
        <f t="shared" si="3"/>
        <v/>
      </c>
      <c r="B20" s="382"/>
      <c r="C20" s="389"/>
      <c r="D20" s="389"/>
      <c r="E20" s="389"/>
      <c r="F20" s="389"/>
      <c r="G20" s="389"/>
      <c r="H20" s="16"/>
      <c r="I20" s="389"/>
      <c r="J20" s="389"/>
      <c r="K20" s="389"/>
      <c r="L20" s="389"/>
      <c r="M20" s="16">
        <f t="shared" si="4"/>
        <v>0</v>
      </c>
      <c r="N20" s="16" t="str">
        <f t="shared" si="5"/>
        <v/>
      </c>
      <c r="O20" s="16">
        <f t="shared" si="6"/>
        <v>0</v>
      </c>
      <c r="P20" s="16">
        <f t="shared" si="6"/>
        <v>0</v>
      </c>
      <c r="Q20" s="16"/>
      <c r="R20" s="16"/>
      <c r="S20" s="387"/>
      <c r="T20" s="387"/>
      <c r="U20" s="387">
        <f t="shared" si="0"/>
        <v>0</v>
      </c>
      <c r="V20" s="387" t="str">
        <f t="shared" si="1"/>
        <v/>
      </c>
      <c r="W20" s="389"/>
      <c r="Y20" s="393"/>
      <c r="Z20" s="393"/>
      <c r="AA20" s="393"/>
      <c r="AB20" s="393"/>
      <c r="AC20" s="393"/>
      <c r="AD20" s="393"/>
      <c r="AE20" s="393"/>
      <c r="AF20" s="393"/>
      <c r="AG20" s="393"/>
      <c r="AH20" s="393"/>
      <c r="AI20" s="393"/>
      <c r="AJ20" s="393"/>
      <c r="AK20" s="393"/>
      <c r="AL20" s="401"/>
      <c r="AM20" s="400"/>
      <c r="AN20" s="393"/>
      <c r="AO20" s="400"/>
      <c r="AP20" s="400"/>
      <c r="AQ20" s="400"/>
      <c r="AR20" s="400"/>
      <c r="AS20" s="400"/>
      <c r="AT20" s="400"/>
      <c r="AU20" s="400" t="s">
        <v>130</v>
      </c>
      <c r="AV20" s="400"/>
      <c r="AW20" s="400"/>
      <c r="AX20" s="400"/>
      <c r="AY20" s="400"/>
      <c r="AZ20" s="400"/>
      <c r="BA20" s="400"/>
      <c r="BB20" s="400"/>
      <c r="BC20" s="230">
        <f t="shared" si="7"/>
        <v>0</v>
      </c>
      <c r="BD20" s="400"/>
      <c r="BE20" s="412" t="str">
        <f t="shared" si="2"/>
        <v/>
      </c>
      <c r="BF20" s="400"/>
      <c r="BG20" s="400"/>
      <c r="BH20" s="400"/>
    </row>
    <row r="21" customHeight="1" spans="1:60">
      <c r="A21" s="381" t="str">
        <f t="shared" si="3"/>
        <v/>
      </c>
      <c r="B21" s="382"/>
      <c r="C21" s="389"/>
      <c r="D21" s="389"/>
      <c r="E21" s="389"/>
      <c r="F21" s="389"/>
      <c r="G21" s="389"/>
      <c r="H21" s="16"/>
      <c r="I21" s="389"/>
      <c r="J21" s="389"/>
      <c r="K21" s="389"/>
      <c r="L21" s="389"/>
      <c r="M21" s="16">
        <f t="shared" si="4"/>
        <v>0</v>
      </c>
      <c r="N21" s="16" t="str">
        <f t="shared" si="5"/>
        <v/>
      </c>
      <c r="O21" s="16">
        <f t="shared" si="6"/>
        <v>0</v>
      </c>
      <c r="P21" s="16">
        <f t="shared" si="6"/>
        <v>0</v>
      </c>
      <c r="Q21" s="16"/>
      <c r="R21" s="16"/>
      <c r="S21" s="387"/>
      <c r="T21" s="387"/>
      <c r="U21" s="387">
        <f t="shared" si="0"/>
        <v>0</v>
      </c>
      <c r="V21" s="387" t="str">
        <f t="shared" si="1"/>
        <v/>
      </c>
      <c r="W21" s="389"/>
      <c r="Y21" s="393"/>
      <c r="Z21" s="393"/>
      <c r="AA21" s="393"/>
      <c r="AB21" s="393"/>
      <c r="AC21" s="393"/>
      <c r="AD21" s="393"/>
      <c r="AE21" s="393"/>
      <c r="AF21" s="393"/>
      <c r="AG21" s="393"/>
      <c r="AH21" s="393"/>
      <c r="AI21" s="393"/>
      <c r="AJ21" s="393"/>
      <c r="AK21" s="393"/>
      <c r="AL21" s="401"/>
      <c r="AM21" s="400"/>
      <c r="AN21" s="393"/>
      <c r="AO21" s="400"/>
      <c r="AP21" s="400"/>
      <c r="AQ21" s="400"/>
      <c r="AR21" s="400"/>
      <c r="AS21" s="400"/>
      <c r="AT21" s="400"/>
      <c r="AU21" s="400" t="s">
        <v>130</v>
      </c>
      <c r="AV21" s="400"/>
      <c r="AW21" s="400"/>
      <c r="AX21" s="400"/>
      <c r="AY21" s="400"/>
      <c r="AZ21" s="400"/>
      <c r="BA21" s="400"/>
      <c r="BB21" s="400"/>
      <c r="BC21" s="230">
        <f t="shared" si="7"/>
        <v>0</v>
      </c>
      <c r="BD21" s="400"/>
      <c r="BE21" s="412" t="str">
        <f t="shared" si="2"/>
        <v/>
      </c>
      <c r="BF21" s="400"/>
      <c r="BG21" s="400"/>
      <c r="BH21" s="400"/>
    </row>
    <row r="22" customHeight="1" spans="1:60">
      <c r="A22" s="381" t="str">
        <f t="shared" si="3"/>
        <v/>
      </c>
      <c r="B22" s="382"/>
      <c r="C22" s="389"/>
      <c r="D22" s="389"/>
      <c r="E22" s="389"/>
      <c r="F22" s="389"/>
      <c r="G22" s="389"/>
      <c r="H22" s="16"/>
      <c r="I22" s="389"/>
      <c r="J22" s="389"/>
      <c r="K22" s="389"/>
      <c r="L22" s="389"/>
      <c r="M22" s="16">
        <f t="shared" si="4"/>
        <v>0</v>
      </c>
      <c r="N22" s="16" t="str">
        <f t="shared" si="5"/>
        <v/>
      </c>
      <c r="O22" s="16">
        <f t="shared" si="6"/>
        <v>0</v>
      </c>
      <c r="P22" s="16">
        <f t="shared" si="6"/>
        <v>0</v>
      </c>
      <c r="Q22" s="16"/>
      <c r="R22" s="16"/>
      <c r="S22" s="387"/>
      <c r="T22" s="387"/>
      <c r="U22" s="387">
        <f t="shared" si="0"/>
        <v>0</v>
      </c>
      <c r="V22" s="387" t="str">
        <f t="shared" si="1"/>
        <v/>
      </c>
      <c r="W22" s="389"/>
      <c r="Y22" s="393"/>
      <c r="Z22" s="393"/>
      <c r="AA22" s="393"/>
      <c r="AB22" s="393"/>
      <c r="AC22" s="393"/>
      <c r="AD22" s="393"/>
      <c r="AE22" s="393"/>
      <c r="AF22" s="393"/>
      <c r="AG22" s="393"/>
      <c r="AH22" s="393"/>
      <c r="AI22" s="393"/>
      <c r="AJ22" s="393"/>
      <c r="AK22" s="393"/>
      <c r="AL22" s="401"/>
      <c r="AM22" s="400"/>
      <c r="AN22" s="393"/>
      <c r="AO22" s="400"/>
      <c r="AP22" s="400"/>
      <c r="AQ22" s="400"/>
      <c r="AR22" s="400"/>
      <c r="AS22" s="400"/>
      <c r="AT22" s="400"/>
      <c r="AU22" s="400" t="s">
        <v>130</v>
      </c>
      <c r="AV22" s="400"/>
      <c r="AW22" s="400"/>
      <c r="AX22" s="400"/>
      <c r="AY22" s="400"/>
      <c r="AZ22" s="400"/>
      <c r="BA22" s="400"/>
      <c r="BB22" s="400"/>
      <c r="BC22" s="230">
        <f t="shared" si="7"/>
        <v>0</v>
      </c>
      <c r="BD22" s="400"/>
      <c r="BE22" s="412" t="str">
        <f t="shared" si="2"/>
        <v/>
      </c>
      <c r="BF22" s="400"/>
      <c r="BG22" s="400"/>
      <c r="BH22" s="400"/>
    </row>
    <row r="23" customHeight="1" spans="1:60">
      <c r="A23" s="381" t="str">
        <f t="shared" si="3"/>
        <v/>
      </c>
      <c r="B23" s="382"/>
      <c r="C23" s="389"/>
      <c r="D23" s="389"/>
      <c r="E23" s="389"/>
      <c r="F23" s="389"/>
      <c r="G23" s="389"/>
      <c r="H23" s="16"/>
      <c r="I23" s="389"/>
      <c r="J23" s="389"/>
      <c r="K23" s="389"/>
      <c r="L23" s="389"/>
      <c r="M23" s="16">
        <f t="shared" si="4"/>
        <v>0</v>
      </c>
      <c r="N23" s="16" t="str">
        <f t="shared" si="5"/>
        <v/>
      </c>
      <c r="O23" s="16">
        <f t="shared" si="6"/>
        <v>0</v>
      </c>
      <c r="P23" s="16">
        <f t="shared" si="6"/>
        <v>0</v>
      </c>
      <c r="Q23" s="16"/>
      <c r="R23" s="16"/>
      <c r="S23" s="387"/>
      <c r="T23" s="387"/>
      <c r="U23" s="387">
        <f t="shared" si="0"/>
        <v>0</v>
      </c>
      <c r="V23" s="387" t="str">
        <f t="shared" si="1"/>
        <v/>
      </c>
      <c r="W23" s="389"/>
      <c r="Y23" s="393"/>
      <c r="Z23" s="393"/>
      <c r="AA23" s="393"/>
      <c r="AB23" s="393"/>
      <c r="AC23" s="393"/>
      <c r="AD23" s="393"/>
      <c r="AE23" s="393"/>
      <c r="AF23" s="393"/>
      <c r="AG23" s="393"/>
      <c r="AH23" s="393"/>
      <c r="AI23" s="393"/>
      <c r="AJ23" s="393"/>
      <c r="AK23" s="393"/>
      <c r="AL23" s="401"/>
      <c r="AM23" s="400"/>
      <c r="AN23" s="393"/>
      <c r="AO23" s="400"/>
      <c r="AP23" s="400"/>
      <c r="AQ23" s="400"/>
      <c r="AR23" s="400"/>
      <c r="AS23" s="400"/>
      <c r="AT23" s="400"/>
      <c r="AU23" s="400" t="s">
        <v>130</v>
      </c>
      <c r="AV23" s="400"/>
      <c r="AW23" s="400"/>
      <c r="AX23" s="400"/>
      <c r="AY23" s="400"/>
      <c r="AZ23" s="400"/>
      <c r="BA23" s="400"/>
      <c r="BB23" s="400"/>
      <c r="BC23" s="230">
        <f t="shared" si="7"/>
        <v>0</v>
      </c>
      <c r="BD23" s="400"/>
      <c r="BE23" s="412" t="str">
        <f t="shared" si="2"/>
        <v/>
      </c>
      <c r="BF23" s="400"/>
      <c r="BG23" s="400"/>
      <c r="BH23" s="400"/>
    </row>
    <row r="24" customHeight="1" spans="1:60">
      <c r="A24" s="381" t="str">
        <f t="shared" si="3"/>
        <v/>
      </c>
      <c r="B24" s="382"/>
      <c r="C24" s="389"/>
      <c r="D24" s="389"/>
      <c r="E24" s="389"/>
      <c r="F24" s="389"/>
      <c r="G24" s="389"/>
      <c r="H24" s="16"/>
      <c r="I24" s="389"/>
      <c r="J24" s="389"/>
      <c r="K24" s="389"/>
      <c r="L24" s="389"/>
      <c r="M24" s="16">
        <f t="shared" si="4"/>
        <v>0</v>
      </c>
      <c r="N24" s="16" t="str">
        <f t="shared" si="5"/>
        <v/>
      </c>
      <c r="O24" s="16">
        <f t="shared" si="6"/>
        <v>0</v>
      </c>
      <c r="P24" s="16">
        <f t="shared" si="6"/>
        <v>0</v>
      </c>
      <c r="Q24" s="16"/>
      <c r="R24" s="16"/>
      <c r="S24" s="387"/>
      <c r="T24" s="387"/>
      <c r="U24" s="387">
        <f t="shared" si="0"/>
        <v>0</v>
      </c>
      <c r="V24" s="387" t="str">
        <f t="shared" si="1"/>
        <v/>
      </c>
      <c r="W24" s="389"/>
      <c r="Y24" s="393"/>
      <c r="Z24" s="393"/>
      <c r="AA24" s="393"/>
      <c r="AB24" s="393"/>
      <c r="AC24" s="393"/>
      <c r="AD24" s="393"/>
      <c r="AE24" s="393"/>
      <c r="AF24" s="393"/>
      <c r="AG24" s="393"/>
      <c r="AH24" s="393"/>
      <c r="AI24" s="393"/>
      <c r="AJ24" s="393"/>
      <c r="AK24" s="393"/>
      <c r="AL24" s="401"/>
      <c r="AM24" s="400"/>
      <c r="AN24" s="393"/>
      <c r="AO24" s="400"/>
      <c r="AP24" s="400"/>
      <c r="AQ24" s="400"/>
      <c r="AR24" s="400"/>
      <c r="AS24" s="400"/>
      <c r="AT24" s="400"/>
      <c r="AU24" s="400" t="s">
        <v>130</v>
      </c>
      <c r="AV24" s="400"/>
      <c r="AW24" s="400"/>
      <c r="AX24" s="400"/>
      <c r="AY24" s="400"/>
      <c r="AZ24" s="400"/>
      <c r="BA24" s="400"/>
      <c r="BB24" s="400"/>
      <c r="BC24" s="230">
        <f t="shared" si="7"/>
        <v>0</v>
      </c>
      <c r="BD24" s="400"/>
      <c r="BE24" s="412" t="str">
        <f t="shared" si="2"/>
        <v/>
      </c>
      <c r="BF24" s="400"/>
      <c r="BG24" s="400"/>
      <c r="BH24" s="400"/>
    </row>
    <row r="25" customHeight="1" spans="1:60">
      <c r="A25" s="381" t="str">
        <f t="shared" si="3"/>
        <v/>
      </c>
      <c r="B25" s="382"/>
      <c r="C25" s="389"/>
      <c r="D25" s="389"/>
      <c r="E25" s="389"/>
      <c r="F25" s="389"/>
      <c r="G25" s="389"/>
      <c r="H25" s="16"/>
      <c r="I25" s="389"/>
      <c r="J25" s="389"/>
      <c r="K25" s="389"/>
      <c r="L25" s="389"/>
      <c r="M25" s="16">
        <f t="shared" si="4"/>
        <v>0</v>
      </c>
      <c r="N25" s="16" t="str">
        <f t="shared" si="5"/>
        <v/>
      </c>
      <c r="O25" s="16">
        <f t="shared" si="6"/>
        <v>0</v>
      </c>
      <c r="P25" s="16">
        <f t="shared" si="6"/>
        <v>0</v>
      </c>
      <c r="Q25" s="16"/>
      <c r="R25" s="16"/>
      <c r="S25" s="387"/>
      <c r="T25" s="387"/>
      <c r="U25" s="387">
        <f t="shared" si="0"/>
        <v>0</v>
      </c>
      <c r="V25" s="387" t="str">
        <f t="shared" si="1"/>
        <v/>
      </c>
      <c r="W25" s="389"/>
      <c r="Y25" s="393"/>
      <c r="Z25" s="393"/>
      <c r="AA25" s="393"/>
      <c r="AB25" s="393"/>
      <c r="AC25" s="393"/>
      <c r="AD25" s="393"/>
      <c r="AE25" s="393"/>
      <c r="AF25" s="393"/>
      <c r="AG25" s="393"/>
      <c r="AH25" s="393"/>
      <c r="AI25" s="393"/>
      <c r="AJ25" s="393"/>
      <c r="AK25" s="393"/>
      <c r="AL25" s="401"/>
      <c r="AM25" s="400"/>
      <c r="AN25" s="393"/>
      <c r="AO25" s="400"/>
      <c r="AP25" s="400"/>
      <c r="AQ25" s="400"/>
      <c r="AR25" s="400"/>
      <c r="AS25" s="400"/>
      <c r="AT25" s="400"/>
      <c r="AU25" s="400" t="s">
        <v>130</v>
      </c>
      <c r="AV25" s="400"/>
      <c r="AW25" s="400"/>
      <c r="AX25" s="400"/>
      <c r="AY25" s="400"/>
      <c r="AZ25" s="400"/>
      <c r="BA25" s="400"/>
      <c r="BB25" s="400"/>
      <c r="BC25" s="230">
        <f t="shared" si="7"/>
        <v>0</v>
      </c>
      <c r="BD25" s="400"/>
      <c r="BE25" s="412" t="str">
        <f t="shared" si="2"/>
        <v/>
      </c>
      <c r="BF25" s="400"/>
      <c r="BG25" s="400"/>
      <c r="BH25" s="400"/>
    </row>
    <row r="26" customHeight="1" spans="1:60">
      <c r="A26" s="381" t="str">
        <f t="shared" si="3"/>
        <v/>
      </c>
      <c r="B26" s="382"/>
      <c r="C26" s="389"/>
      <c r="D26" s="389"/>
      <c r="E26" s="389"/>
      <c r="F26" s="389"/>
      <c r="G26" s="389"/>
      <c r="H26" s="16"/>
      <c r="I26" s="389"/>
      <c r="J26" s="389"/>
      <c r="K26" s="389"/>
      <c r="L26" s="389"/>
      <c r="M26" s="16">
        <f t="shared" si="4"/>
        <v>0</v>
      </c>
      <c r="N26" s="16" t="str">
        <f t="shared" si="5"/>
        <v/>
      </c>
      <c r="O26" s="16">
        <f t="shared" si="6"/>
        <v>0</v>
      </c>
      <c r="P26" s="16">
        <f t="shared" si="6"/>
        <v>0</v>
      </c>
      <c r="Q26" s="16"/>
      <c r="R26" s="16"/>
      <c r="S26" s="387"/>
      <c r="T26" s="387"/>
      <c r="U26" s="387">
        <f t="shared" si="0"/>
        <v>0</v>
      </c>
      <c r="V26" s="387" t="str">
        <f t="shared" si="1"/>
        <v/>
      </c>
      <c r="W26" s="389"/>
      <c r="Y26" s="393"/>
      <c r="Z26" s="393"/>
      <c r="AA26" s="393"/>
      <c r="AB26" s="393"/>
      <c r="AC26" s="393"/>
      <c r="AD26" s="393"/>
      <c r="AE26" s="393"/>
      <c r="AF26" s="393"/>
      <c r="AG26" s="393"/>
      <c r="AH26" s="393"/>
      <c r="AI26" s="393"/>
      <c r="AJ26" s="393"/>
      <c r="AK26" s="393"/>
      <c r="AL26" s="401"/>
      <c r="AM26" s="400"/>
      <c r="AN26" s="393"/>
      <c r="AO26" s="400"/>
      <c r="AP26" s="400"/>
      <c r="AQ26" s="400"/>
      <c r="AR26" s="400"/>
      <c r="AS26" s="400"/>
      <c r="AT26" s="400"/>
      <c r="AU26" s="400" t="s">
        <v>130</v>
      </c>
      <c r="AV26" s="400"/>
      <c r="AW26" s="400"/>
      <c r="AX26" s="400"/>
      <c r="AY26" s="400"/>
      <c r="AZ26" s="400"/>
      <c r="BA26" s="400"/>
      <c r="BB26" s="400"/>
      <c r="BC26" s="230">
        <f t="shared" si="7"/>
        <v>0</v>
      </c>
      <c r="BD26" s="400"/>
      <c r="BE26" s="412" t="str">
        <f t="shared" si="2"/>
        <v/>
      </c>
      <c r="BF26" s="400"/>
      <c r="BG26" s="400"/>
      <c r="BH26" s="400"/>
    </row>
    <row r="27" customHeight="1" spans="1:60">
      <c r="A27" s="381" t="str">
        <f t="shared" si="3"/>
        <v/>
      </c>
      <c r="B27" s="382"/>
      <c r="C27" s="389"/>
      <c r="D27" s="389"/>
      <c r="E27" s="389"/>
      <c r="F27" s="389"/>
      <c r="G27" s="389"/>
      <c r="H27" s="16"/>
      <c r="I27" s="389"/>
      <c r="J27" s="389"/>
      <c r="K27" s="389"/>
      <c r="L27" s="389"/>
      <c r="M27" s="16">
        <f t="shared" si="4"/>
        <v>0</v>
      </c>
      <c r="N27" s="16" t="str">
        <f t="shared" si="5"/>
        <v/>
      </c>
      <c r="O27" s="16">
        <f t="shared" si="6"/>
        <v>0</v>
      </c>
      <c r="P27" s="16">
        <f t="shared" si="6"/>
        <v>0</v>
      </c>
      <c r="Q27" s="16"/>
      <c r="R27" s="16"/>
      <c r="S27" s="387"/>
      <c r="T27" s="387"/>
      <c r="U27" s="387">
        <f t="shared" si="0"/>
        <v>0</v>
      </c>
      <c r="V27" s="387" t="str">
        <f t="shared" si="1"/>
        <v/>
      </c>
      <c r="W27" s="389"/>
      <c r="Y27" s="393"/>
      <c r="Z27" s="393"/>
      <c r="AA27" s="393"/>
      <c r="AB27" s="393"/>
      <c r="AC27" s="393"/>
      <c r="AD27" s="393"/>
      <c r="AE27" s="393"/>
      <c r="AF27" s="393"/>
      <c r="AG27" s="393"/>
      <c r="AH27" s="393"/>
      <c r="AI27" s="393"/>
      <c r="AJ27" s="393"/>
      <c r="AK27" s="393"/>
      <c r="AL27" s="401"/>
      <c r="AM27" s="400"/>
      <c r="AN27" s="393"/>
      <c r="AO27" s="400"/>
      <c r="AP27" s="400"/>
      <c r="AQ27" s="400"/>
      <c r="AR27" s="400"/>
      <c r="AS27" s="400"/>
      <c r="AT27" s="400"/>
      <c r="AU27" s="400" t="s">
        <v>130</v>
      </c>
      <c r="AV27" s="400"/>
      <c r="AW27" s="400"/>
      <c r="AX27" s="400"/>
      <c r="AY27" s="400"/>
      <c r="AZ27" s="400"/>
      <c r="BA27" s="400"/>
      <c r="BB27" s="400"/>
      <c r="BC27" s="230">
        <f t="shared" si="7"/>
        <v>0</v>
      </c>
      <c r="BD27" s="400"/>
      <c r="BE27" s="412" t="str">
        <f t="shared" si="2"/>
        <v/>
      </c>
      <c r="BF27" s="400"/>
      <c r="BG27" s="400"/>
      <c r="BH27" s="400"/>
    </row>
    <row r="28" customHeight="1" spans="1:60">
      <c r="A28" s="384" t="s">
        <v>428</v>
      </c>
      <c r="B28" s="385"/>
      <c r="C28" s="389"/>
      <c r="D28" s="389"/>
      <c r="E28" s="16">
        <f>SUM(E8:E27)</f>
        <v>0</v>
      </c>
      <c r="F28" s="16"/>
      <c r="G28" s="16">
        <f>SUM(G8:G27)</f>
        <v>0</v>
      </c>
      <c r="H28" s="16">
        <f>SUM(H8:H27)</f>
        <v>0</v>
      </c>
      <c r="I28" s="16">
        <f>SUM(I8:I27)</f>
        <v>0</v>
      </c>
      <c r="J28" s="16"/>
      <c r="K28" s="16">
        <f>SUM(K8:K27)</f>
        <v>0</v>
      </c>
      <c r="L28" s="16">
        <f>SUM(L8:L27)</f>
        <v>0</v>
      </c>
      <c r="M28" s="16">
        <f>SUM(M8:M27)</f>
        <v>0</v>
      </c>
      <c r="N28" s="16"/>
      <c r="O28" s="16">
        <f>SUM(O8:O27)</f>
        <v>0</v>
      </c>
      <c r="P28" s="16">
        <f>SUM(P8:P27)</f>
        <v>0</v>
      </c>
      <c r="Q28" s="16"/>
      <c r="R28" s="16"/>
      <c r="S28" s="16">
        <f>SUM(S8:S27)</f>
        <v>0</v>
      </c>
      <c r="T28" s="387"/>
      <c r="U28" s="16">
        <f>SUM(U8:U27)</f>
        <v>0</v>
      </c>
      <c r="V28" s="387" t="str">
        <f t="shared" si="1"/>
        <v/>
      </c>
      <c r="W28" s="389"/>
      <c r="Y28" s="393"/>
      <c r="Z28" s="393"/>
      <c r="AA28" s="393"/>
      <c r="AB28" s="393"/>
      <c r="AC28" s="393"/>
      <c r="AD28" s="393"/>
      <c r="AE28" s="393"/>
      <c r="AF28" s="393"/>
      <c r="AG28" s="393"/>
      <c r="AH28" s="393"/>
      <c r="AI28" s="393"/>
      <c r="AJ28" s="393"/>
      <c r="AK28" s="393"/>
      <c r="AL28" s="401"/>
      <c r="AM28" s="400"/>
      <c r="AN28" s="393"/>
      <c r="AO28" s="400"/>
      <c r="AP28" s="400"/>
      <c r="AQ28" s="400"/>
      <c r="AR28" s="400"/>
      <c r="AS28" s="400"/>
      <c r="AT28" s="400"/>
      <c r="AU28" s="400" t="s">
        <v>130</v>
      </c>
      <c r="AV28" s="400"/>
      <c r="AW28" s="400"/>
      <c r="AX28" s="400"/>
      <c r="AY28" s="400"/>
      <c r="AZ28" s="400"/>
      <c r="BA28" s="400"/>
      <c r="BB28" s="400"/>
      <c r="BC28" s="230">
        <f t="shared" si="7"/>
        <v>0</v>
      </c>
      <c r="BD28" s="400"/>
      <c r="BE28" s="412" t="str">
        <f t="shared" si="2"/>
        <v/>
      </c>
      <c r="BF28" s="400"/>
      <c r="BG28" s="400"/>
      <c r="BH28" s="400"/>
    </row>
    <row r="29" customHeight="1" spans="1:60">
      <c r="A29" s="370" t="str">
        <f>基本信息输入表!$K$6&amp;"填表人："&amp;基本信息输入表!$M$27</f>
        <v>产权持有单位填表人：王若初</v>
      </c>
      <c r="H29" s="370"/>
      <c r="M29" s="370"/>
      <c r="N29" s="370"/>
      <c r="O29" s="370"/>
      <c r="P29" s="370"/>
      <c r="Q29" s="370"/>
      <c r="R29" s="370"/>
      <c r="U29" s="370" t="str">
        <f>"评估人员："&amp;基本信息输入表!$Q$27</f>
        <v>评估人员：王秀红</v>
      </c>
      <c r="Y29" s="443"/>
      <c r="Z29" s="443"/>
      <c r="AA29" s="443"/>
      <c r="AB29" s="443"/>
      <c r="AC29" s="443"/>
      <c r="AD29" s="443"/>
      <c r="AE29" s="443"/>
      <c r="AF29" s="443"/>
      <c r="AG29" s="443"/>
      <c r="AH29" s="443"/>
      <c r="AI29" s="443"/>
      <c r="AJ29" s="443"/>
      <c r="AK29" s="444"/>
      <c r="AL29" s="445"/>
      <c r="AM29" s="446"/>
      <c r="AN29" s="443"/>
      <c r="AO29" s="446"/>
      <c r="AP29" s="444"/>
      <c r="AQ29" s="444"/>
      <c r="AR29" s="446"/>
      <c r="AS29" s="446"/>
      <c r="AT29" s="446"/>
      <c r="AU29" s="446" t="s">
        <v>130</v>
      </c>
      <c r="AV29" s="446"/>
      <c r="AW29" s="446"/>
      <c r="AX29" s="446"/>
      <c r="AY29" s="446"/>
      <c r="AZ29" s="446"/>
      <c r="BA29" s="446"/>
      <c r="BB29" s="446"/>
      <c r="BC29" s="447">
        <f t="shared" si="7"/>
        <v>0</v>
      </c>
      <c r="BD29" s="446"/>
      <c r="BE29" s="448" t="str">
        <f t="shared" si="2"/>
        <v/>
      </c>
      <c r="BF29" s="446"/>
      <c r="BG29" s="446"/>
      <c r="BH29" s="446"/>
    </row>
    <row r="30" customHeight="1" spans="1:43">
      <c r="A30" s="370" t="str">
        <f>"填表日期："&amp;YEAR(基本信息输入表!$O$27)&amp;"年"&amp;MONTH(基本信息输入表!$O$27)&amp;"月"&amp;DAY(基本信息输入表!$O$27)&amp;"日"</f>
        <v>填表日期：2023年2月15日</v>
      </c>
      <c r="H30" s="370"/>
      <c r="M30" s="370"/>
      <c r="N30" s="370"/>
      <c r="O30" s="370"/>
      <c r="P30" s="370"/>
      <c r="Q30" s="370"/>
      <c r="R30" s="370"/>
      <c r="AK30" s="370"/>
      <c r="AP30" s="370"/>
      <c r="AQ30" s="370"/>
    </row>
    <row r="31" customHeight="1" spans="24:24">
      <c r="X31" s="394" t="s">
        <v>310</v>
      </c>
    </row>
  </sheetData>
  <mergeCells count="44">
    <mergeCell ref="A2:W2"/>
    <mergeCell ref="A3:W3"/>
    <mergeCell ref="Y5:AF5"/>
    <mergeCell ref="AG5:AS5"/>
    <mergeCell ref="AT5:BD5"/>
    <mergeCell ref="BE5:BH5"/>
    <mergeCell ref="E6:G6"/>
    <mergeCell ref="I6:K6"/>
    <mergeCell ref="M6:O6"/>
    <mergeCell ref="S6:U6"/>
    <mergeCell ref="AG6:AM6"/>
    <mergeCell ref="AN6:AO6"/>
    <mergeCell ref="AP6:AQ6"/>
    <mergeCell ref="AU6:AV6"/>
    <mergeCell ref="AW6:BB6"/>
    <mergeCell ref="A28:B28"/>
    <mergeCell ref="A6:A7"/>
    <mergeCell ref="B6:B7"/>
    <mergeCell ref="C6:C7"/>
    <mergeCell ref="D6:D7"/>
    <mergeCell ref="H6:H7"/>
    <mergeCell ref="L6:L7"/>
    <mergeCell ref="P6:P7"/>
    <mergeCell ref="Q6:Q7"/>
    <mergeCell ref="R6:R7"/>
    <mergeCell ref="V6:V7"/>
    <mergeCell ref="W6:W7"/>
    <mergeCell ref="Y6:Y7"/>
    <mergeCell ref="Z6:Z7"/>
    <mergeCell ref="AA6:AA7"/>
    <mergeCell ref="AB6:AB7"/>
    <mergeCell ref="AC6:AC7"/>
    <mergeCell ref="AD6:AD7"/>
    <mergeCell ref="AE6:AE7"/>
    <mergeCell ref="AF6:AF7"/>
    <mergeCell ref="AR6:AR7"/>
    <mergeCell ref="AS6:AS7"/>
    <mergeCell ref="AT6:AT7"/>
    <mergeCell ref="BC6:BC7"/>
    <mergeCell ref="BD6:BD7"/>
    <mergeCell ref="BE6:BE7"/>
    <mergeCell ref="BF6:BF7"/>
    <mergeCell ref="BG6:BG7"/>
    <mergeCell ref="BH6:BH7"/>
  </mergeCells>
  <dataValidations count="1">
    <dataValidation type="list" allowBlank="1" showInputMessage="1" showErrorMessage="1" sqref="AK8:AK28 AN8:AN29 AP8:AP28 AU8:AU29 AW8:AW29 Y8:AD29 AG8:AJ29">
      <formula1/>
    </dataValidation>
  </dataValidations>
  <hyperlinks>
    <hyperlink ref="A1" location="索引目录!A1" display="返回索引目录"/>
  </hyperlinks>
  <printOptions horizontalCentered="1"/>
  <pageMargins left="0.984027777777778" right="0.984027777777778" top="0.984027777777778" bottom="0.984027777777778" header="0.313888888888889" footer="0.354166666666667"/>
  <pageSetup paperSize="9" scale="74" fitToHeight="1000" orientation="landscape"/>
  <headerFooter scaleWithDoc="0">
    <oddFooter>&amp;R&amp;"宋体,常规"&amp;10&amp;P/&amp;N</oddFooter>
  </headerFooter>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E31"/>
  <sheetViews>
    <sheetView showGridLines="0" workbookViewId="0">
      <selection activeCell="R30" sqref="R30"/>
    </sheetView>
  </sheetViews>
  <sheetFormatPr defaultColWidth="9" defaultRowHeight="15.75" customHeight="1"/>
  <cols>
    <col min="1" max="1" width="4.875" style="370" customWidth="1"/>
    <col min="2" max="2" width="13.125" style="370" customWidth="1"/>
    <col min="3" max="3" width="4.75" style="370" customWidth="1"/>
    <col min="4" max="4" width="9.625" style="370" customWidth="1"/>
    <col min="5" max="10" width="10.625" style="370" hidden="1" customWidth="1" outlineLevel="1"/>
    <col min="11" max="11" width="10.625" style="370" customWidth="1" collapsed="1"/>
    <col min="12" max="12" width="10.625" style="427" customWidth="1"/>
    <col min="13" max="18" width="10.625" style="370" customWidth="1"/>
    <col min="19" max="19" width="7.75" style="370" customWidth="1"/>
    <col min="20" max="20" width="11.875" style="370" customWidth="1"/>
    <col min="21" max="21" width="9" style="370"/>
    <col min="22" max="27" width="5.625" style="372" customWidth="1" outlineLevel="1"/>
    <col min="28" max="28" width="14.875" style="372" customWidth="1" outlineLevel="1"/>
    <col min="29" max="29" width="13.625" style="372" customWidth="1"/>
    <col min="30" max="33" width="5.625" style="372" customWidth="1" outlineLevel="1"/>
    <col min="34" max="35" width="7.375" style="372" customWidth="1" outlineLevel="1"/>
    <col min="36" max="36" width="5.625" style="372" customWidth="1" outlineLevel="1"/>
    <col min="37" max="40" width="8.625" style="372" customWidth="1" outlineLevel="1"/>
    <col min="41" max="41" width="14.625" style="372" customWidth="1" outlineLevel="1"/>
    <col min="42" max="42" width="13.625" style="372" customWidth="1"/>
    <col min="43" max="44" width="8.625" style="372" customWidth="1" outlineLevel="2"/>
    <col min="45" max="45" width="11.25" style="372" customWidth="1" outlineLevel="2"/>
    <col min="46" max="46" width="14.5" style="372" customWidth="1" outlineLevel="2"/>
    <col min="47" max="51" width="8.625" style="372" customWidth="1" outlineLevel="2"/>
    <col min="52" max="52" width="8.625" style="372" customWidth="1" outlineLevel="1"/>
    <col min="53" max="53" width="13.75" style="372" customWidth="1"/>
    <col min="54" max="56" width="13.625" style="372" customWidth="1" outlineLevel="1"/>
    <col min="57" max="57" width="13.625" style="372" customWidth="1"/>
    <col min="58" max="16384" width="9" style="370"/>
  </cols>
  <sheetData>
    <row r="1" customHeight="1" spans="1:1">
      <c r="A1" s="5" t="s">
        <v>311</v>
      </c>
    </row>
    <row r="2" s="368" customFormat="1" ht="30" customHeight="1" spans="1:57">
      <c r="A2" s="373" t="s">
        <v>429</v>
      </c>
      <c r="B2" s="373"/>
      <c r="C2" s="373"/>
      <c r="D2" s="373"/>
      <c r="E2" s="373"/>
      <c r="F2" s="373"/>
      <c r="G2" s="373"/>
      <c r="H2" s="373"/>
      <c r="I2" s="373"/>
      <c r="J2" s="373"/>
      <c r="K2" s="373"/>
      <c r="L2" s="373"/>
      <c r="M2" s="373"/>
      <c r="N2" s="373"/>
      <c r="O2" s="373"/>
      <c r="P2" s="373"/>
      <c r="Q2" s="373"/>
      <c r="R2" s="373"/>
      <c r="S2" s="373"/>
      <c r="T2" s="373"/>
      <c r="V2" s="390"/>
      <c r="W2" s="390"/>
      <c r="X2" s="390"/>
      <c r="Y2" s="390"/>
      <c r="Z2" s="390"/>
      <c r="AA2" s="390"/>
      <c r="AB2" s="390"/>
      <c r="AC2" s="390"/>
      <c r="AD2" s="390"/>
      <c r="AE2" s="390"/>
      <c r="AF2" s="390"/>
      <c r="AG2" s="390"/>
      <c r="AH2" s="390"/>
      <c r="AI2" s="390"/>
      <c r="AJ2" s="390"/>
      <c r="AK2" s="390"/>
      <c r="AL2" s="390"/>
      <c r="AM2" s="390"/>
      <c r="AN2" s="390"/>
      <c r="AO2" s="390"/>
      <c r="AP2" s="390"/>
      <c r="AQ2" s="390"/>
      <c r="AR2" s="390"/>
      <c r="AS2" s="390"/>
      <c r="AT2" s="390"/>
      <c r="AU2" s="390"/>
      <c r="AV2" s="390"/>
      <c r="AW2" s="390"/>
      <c r="AX2" s="390"/>
      <c r="AY2" s="390"/>
      <c r="AZ2" s="390"/>
      <c r="BA2" s="390"/>
      <c r="BB2" s="390"/>
      <c r="BC2" s="390"/>
      <c r="BD2" s="390"/>
      <c r="BE2" s="390"/>
    </row>
    <row r="3" customHeight="1" spans="1:20">
      <c r="A3" s="369" t="str">
        <f>"评估基准日："&amp;TEXT(基本信息输入表!M7,"yyyy年mm月dd日")</f>
        <v>评估基准日：2023年01月31日</v>
      </c>
      <c r="B3" s="369"/>
      <c r="C3" s="369"/>
      <c r="D3" s="369"/>
      <c r="E3" s="369"/>
      <c r="F3" s="369"/>
      <c r="G3" s="369"/>
      <c r="H3" s="369"/>
      <c r="I3" s="369"/>
      <c r="J3" s="369"/>
      <c r="K3" s="369"/>
      <c r="L3" s="369"/>
      <c r="M3" s="369"/>
      <c r="N3" s="369"/>
      <c r="O3" s="369"/>
      <c r="P3" s="369"/>
      <c r="Q3" s="369"/>
      <c r="R3" s="369"/>
      <c r="S3" s="369"/>
      <c r="T3" s="369"/>
    </row>
    <row r="4" ht="14.1" customHeight="1" spans="1:20">
      <c r="A4" s="369"/>
      <c r="B4" s="369"/>
      <c r="C4" s="369"/>
      <c r="D4" s="369"/>
      <c r="E4" s="369"/>
      <c r="F4" s="369"/>
      <c r="G4" s="369"/>
      <c r="H4" s="369"/>
      <c r="I4" s="369"/>
      <c r="J4" s="369"/>
      <c r="K4" s="369"/>
      <c r="L4" s="369"/>
      <c r="M4" s="369"/>
      <c r="N4" s="369"/>
      <c r="O4" s="369"/>
      <c r="P4" s="369"/>
      <c r="Q4" s="369"/>
      <c r="R4" s="369"/>
      <c r="S4" s="369"/>
      <c r="T4" s="388" t="s">
        <v>430</v>
      </c>
    </row>
    <row r="5" customHeight="1" spans="1:57">
      <c r="A5" s="370" t="str">
        <f>基本信息输入表!K6&amp;"："&amp;基本信息输入表!M6</f>
        <v>产权持有单位：山东烟草投资管理有限公司</v>
      </c>
      <c r="T5" s="388" t="s">
        <v>227</v>
      </c>
      <c r="V5" s="391" t="s">
        <v>372</v>
      </c>
      <c r="W5" s="391"/>
      <c r="X5" s="391"/>
      <c r="Y5" s="391"/>
      <c r="Z5" s="391"/>
      <c r="AA5" s="391"/>
      <c r="AB5" s="391"/>
      <c r="AC5" s="391"/>
      <c r="AD5" s="395" t="s">
        <v>373</v>
      </c>
      <c r="AE5" s="396"/>
      <c r="AF5" s="396"/>
      <c r="AG5" s="396"/>
      <c r="AH5" s="396"/>
      <c r="AI5" s="396"/>
      <c r="AJ5" s="396"/>
      <c r="AK5" s="396"/>
      <c r="AL5" s="396"/>
      <c r="AM5" s="396"/>
      <c r="AN5" s="396"/>
      <c r="AO5" s="396"/>
      <c r="AP5" s="397"/>
      <c r="AQ5" s="402" t="s">
        <v>374</v>
      </c>
      <c r="AR5" s="403"/>
      <c r="AS5" s="403"/>
      <c r="AT5" s="403"/>
      <c r="AU5" s="403"/>
      <c r="AV5" s="403"/>
      <c r="AW5" s="403"/>
      <c r="AX5" s="403"/>
      <c r="AY5" s="403"/>
      <c r="AZ5" s="403"/>
      <c r="BA5" s="410"/>
      <c r="BB5" s="398" t="s">
        <v>375</v>
      </c>
      <c r="BC5" s="398"/>
      <c r="BD5" s="398"/>
      <c r="BE5" s="398"/>
    </row>
    <row r="6" s="369" customFormat="1" customHeight="1" spans="1:57">
      <c r="A6" s="375" t="s">
        <v>228</v>
      </c>
      <c r="B6" s="375" t="s">
        <v>376</v>
      </c>
      <c r="C6" s="413" t="s">
        <v>377</v>
      </c>
      <c r="D6" s="413" t="s">
        <v>413</v>
      </c>
      <c r="E6" s="378" t="s">
        <v>378</v>
      </c>
      <c r="F6" s="378"/>
      <c r="G6" s="378"/>
      <c r="H6" s="378" t="s">
        <v>379</v>
      </c>
      <c r="I6" s="378"/>
      <c r="J6" s="378"/>
      <c r="K6" s="375" t="s">
        <v>202</v>
      </c>
      <c r="L6" s="375"/>
      <c r="M6" s="375"/>
      <c r="N6" s="377" t="s">
        <v>417</v>
      </c>
      <c r="O6" s="377" t="s">
        <v>418</v>
      </c>
      <c r="P6" s="375" t="s">
        <v>352</v>
      </c>
      <c r="Q6" s="375"/>
      <c r="R6" s="375"/>
      <c r="S6" s="375" t="s">
        <v>205</v>
      </c>
      <c r="T6" s="375" t="s">
        <v>380</v>
      </c>
      <c r="V6" s="391" t="s">
        <v>381</v>
      </c>
      <c r="W6" s="391" t="s">
        <v>382</v>
      </c>
      <c r="X6" s="391" t="s">
        <v>383</v>
      </c>
      <c r="Y6" s="391" t="s">
        <v>384</v>
      </c>
      <c r="Z6" s="415" t="s">
        <v>385</v>
      </c>
      <c r="AA6" s="392" t="s">
        <v>386</v>
      </c>
      <c r="AB6" s="391" t="s">
        <v>387</v>
      </c>
      <c r="AC6" s="391"/>
      <c r="AD6" s="395" t="s">
        <v>388</v>
      </c>
      <c r="AE6" s="396"/>
      <c r="AF6" s="396"/>
      <c r="AG6" s="396"/>
      <c r="AH6" s="396"/>
      <c r="AI6" s="396"/>
      <c r="AJ6" s="397"/>
      <c r="AK6" s="398" t="s">
        <v>389</v>
      </c>
      <c r="AL6" s="398"/>
      <c r="AM6" s="398" t="s">
        <v>390</v>
      </c>
      <c r="AN6" s="398"/>
      <c r="AO6" s="398" t="s">
        <v>391</v>
      </c>
      <c r="AP6" s="404"/>
      <c r="AQ6" s="391" t="s">
        <v>392</v>
      </c>
      <c r="AR6" s="391" t="s">
        <v>419</v>
      </c>
      <c r="AS6" s="391"/>
      <c r="AT6" s="406" t="s">
        <v>420</v>
      </c>
      <c r="AU6" s="407"/>
      <c r="AV6" s="407"/>
      <c r="AW6" s="407"/>
      <c r="AX6" s="407"/>
      <c r="AY6" s="409"/>
      <c r="AZ6" s="391" t="s">
        <v>352</v>
      </c>
      <c r="BA6" s="426"/>
      <c r="BB6" s="404" t="s">
        <v>393</v>
      </c>
      <c r="BC6" s="404" t="s">
        <v>394</v>
      </c>
      <c r="BD6" s="398" t="s">
        <v>395</v>
      </c>
      <c r="BE6" s="404"/>
    </row>
    <row r="7" s="369" customFormat="1" customHeight="1" spans="1:57">
      <c r="A7" s="375"/>
      <c r="B7" s="375"/>
      <c r="C7" s="414"/>
      <c r="D7" s="414"/>
      <c r="E7" s="378" t="s">
        <v>396</v>
      </c>
      <c r="F7" s="378" t="s">
        <v>397</v>
      </c>
      <c r="G7" s="378" t="s">
        <v>398</v>
      </c>
      <c r="H7" s="378" t="s">
        <v>396</v>
      </c>
      <c r="I7" s="378" t="s">
        <v>397</v>
      </c>
      <c r="J7" s="378" t="s">
        <v>398</v>
      </c>
      <c r="K7" s="375" t="s">
        <v>396</v>
      </c>
      <c r="L7" s="375" t="s">
        <v>397</v>
      </c>
      <c r="M7" s="375" t="s">
        <v>398</v>
      </c>
      <c r="N7" s="380"/>
      <c r="O7" s="380"/>
      <c r="P7" s="375" t="s">
        <v>399</v>
      </c>
      <c r="Q7" s="375" t="s">
        <v>400</v>
      </c>
      <c r="R7" s="375" t="s">
        <v>398</v>
      </c>
      <c r="S7" s="375"/>
      <c r="T7" s="375"/>
      <c r="V7" s="391"/>
      <c r="W7" s="391"/>
      <c r="X7" s="391"/>
      <c r="Y7" s="391"/>
      <c r="Z7" s="391"/>
      <c r="AA7" s="391"/>
      <c r="AB7" s="391"/>
      <c r="AC7" s="391"/>
      <c r="AD7" s="398" t="s">
        <v>401</v>
      </c>
      <c r="AE7" s="399" t="s">
        <v>421</v>
      </c>
      <c r="AF7" s="398" t="s">
        <v>402</v>
      </c>
      <c r="AG7" s="398" t="s">
        <v>403</v>
      </c>
      <c r="AH7" s="398" t="s">
        <v>404</v>
      </c>
      <c r="AI7" s="398" t="s">
        <v>405</v>
      </c>
      <c r="AJ7" s="395" t="s">
        <v>406</v>
      </c>
      <c r="AK7" s="398" t="s">
        <v>407</v>
      </c>
      <c r="AL7" s="398" t="s">
        <v>408</v>
      </c>
      <c r="AM7" s="398" t="s">
        <v>407</v>
      </c>
      <c r="AN7" s="398" t="s">
        <v>409</v>
      </c>
      <c r="AO7" s="398"/>
      <c r="AP7" s="405"/>
      <c r="AQ7" s="391"/>
      <c r="AR7" s="391" t="s">
        <v>422</v>
      </c>
      <c r="AS7" s="391" t="s">
        <v>423</v>
      </c>
      <c r="AT7" s="408" t="s">
        <v>424</v>
      </c>
      <c r="AU7" s="408" t="s">
        <v>425</v>
      </c>
      <c r="AV7" s="408" t="s">
        <v>426</v>
      </c>
      <c r="AW7" s="408" t="s">
        <v>427</v>
      </c>
      <c r="AX7" s="391"/>
      <c r="AY7" s="391"/>
      <c r="AZ7" s="391"/>
      <c r="BA7" s="422"/>
      <c r="BB7" s="405"/>
      <c r="BC7" s="405"/>
      <c r="BD7" s="398"/>
      <c r="BE7" s="405"/>
    </row>
    <row r="8" s="369" customFormat="1" customHeight="1" spans="1:57">
      <c r="A8" s="381" t="str">
        <f>IF(B8="","",ROW()-7)</f>
        <v/>
      </c>
      <c r="B8" s="382"/>
      <c r="C8" s="414"/>
      <c r="D8" s="414"/>
      <c r="E8" s="414"/>
      <c r="F8" s="414"/>
      <c r="G8" s="414"/>
      <c r="H8" s="414"/>
      <c r="I8" s="414"/>
      <c r="J8" s="414"/>
      <c r="K8" s="16">
        <f>E8+H8</f>
        <v>0</v>
      </c>
      <c r="L8" s="16" t="str">
        <f>IFERROR(M8/K8,"")</f>
        <v/>
      </c>
      <c r="M8" s="16">
        <f>J8+G8</f>
        <v>0</v>
      </c>
      <c r="N8" s="16"/>
      <c r="O8" s="16"/>
      <c r="P8" s="387"/>
      <c r="Q8" s="387"/>
      <c r="R8" s="387">
        <f t="shared" ref="R8:R27" si="0">P8*Q8</f>
        <v>0</v>
      </c>
      <c r="S8" s="387" t="str">
        <f>IF(M8=0,"",(R8-M8)/M8*100)</f>
        <v/>
      </c>
      <c r="T8" s="389"/>
      <c r="V8" s="393"/>
      <c r="W8" s="393"/>
      <c r="X8" s="393"/>
      <c r="Y8" s="393"/>
      <c r="Z8" s="393"/>
      <c r="AA8" s="393"/>
      <c r="AB8" s="393"/>
      <c r="AC8" s="393"/>
      <c r="AD8" s="393"/>
      <c r="AE8" s="393"/>
      <c r="AF8" s="393"/>
      <c r="AG8" s="393"/>
      <c r="AH8" s="393"/>
      <c r="AI8" s="400"/>
      <c r="AJ8" s="400"/>
      <c r="AK8" s="393"/>
      <c r="AL8" s="400"/>
      <c r="AM8" s="400"/>
      <c r="AN8" s="400"/>
      <c r="AO8" s="400"/>
      <c r="AP8" s="400"/>
      <c r="AQ8" s="400"/>
      <c r="AR8" s="400" t="s">
        <v>130</v>
      </c>
      <c r="AS8" s="400"/>
      <c r="AT8" s="400"/>
      <c r="AU8" s="400"/>
      <c r="AV8" s="400"/>
      <c r="AW8" s="400"/>
      <c r="AX8" s="400"/>
      <c r="AY8" s="400"/>
      <c r="AZ8" s="230">
        <f>AU8*(1+AV8)*(1-AW8)</f>
        <v>0</v>
      </c>
      <c r="BA8" s="400"/>
      <c r="BB8" s="412" t="str">
        <f t="shared" ref="BB8:BB29" si="1">IFERROR((AZ8-M7)/(M7)*100,"")</f>
        <v/>
      </c>
      <c r="BC8" s="400"/>
      <c r="BD8" s="400"/>
      <c r="BE8" s="400"/>
    </row>
    <row r="9" customHeight="1" spans="1:57">
      <c r="A9" s="381" t="str">
        <f t="shared" ref="A9:A27" si="2">IF(B9="","",ROW()-7)</f>
        <v/>
      </c>
      <c r="B9" s="382"/>
      <c r="C9" s="389"/>
      <c r="D9" s="389"/>
      <c r="E9" s="389"/>
      <c r="F9" s="389"/>
      <c r="G9" s="389"/>
      <c r="H9" s="389"/>
      <c r="I9" s="389"/>
      <c r="J9" s="389"/>
      <c r="K9" s="16">
        <f t="shared" ref="K9:K27" si="3">E9+H9</f>
        <v>0</v>
      </c>
      <c r="L9" s="16" t="str">
        <f t="shared" ref="L9:L27" si="4">IFERROR(M9/K9,"")</f>
        <v/>
      </c>
      <c r="M9" s="16">
        <f t="shared" ref="M9:M27" si="5">J9+G9</f>
        <v>0</v>
      </c>
      <c r="N9" s="16"/>
      <c r="O9" s="16"/>
      <c r="P9" s="387"/>
      <c r="Q9" s="387"/>
      <c r="R9" s="387">
        <f t="shared" si="0"/>
        <v>0</v>
      </c>
      <c r="S9" s="387" t="str">
        <f t="shared" ref="S9:S28" si="6">IF(M9=0,"",(R9-M9)/M9*100)</f>
        <v/>
      </c>
      <c r="T9" s="389"/>
      <c r="V9" s="393"/>
      <c r="W9" s="393"/>
      <c r="X9" s="393"/>
      <c r="Y9" s="393"/>
      <c r="Z9" s="393"/>
      <c r="AA9" s="393"/>
      <c r="AB9" s="393"/>
      <c r="AC9" s="393"/>
      <c r="AD9" s="393"/>
      <c r="AE9" s="393"/>
      <c r="AF9" s="393"/>
      <c r="AG9" s="393"/>
      <c r="AH9" s="393"/>
      <c r="AI9" s="401"/>
      <c r="AJ9" s="400"/>
      <c r="AK9" s="393"/>
      <c r="AL9" s="400"/>
      <c r="AM9" s="400"/>
      <c r="AN9" s="400"/>
      <c r="AO9" s="400"/>
      <c r="AP9" s="400"/>
      <c r="AQ9" s="400"/>
      <c r="AR9" s="400" t="s">
        <v>130</v>
      </c>
      <c r="AS9" s="400"/>
      <c r="AT9" s="400"/>
      <c r="AU9" s="400"/>
      <c r="AV9" s="400"/>
      <c r="AW9" s="400"/>
      <c r="AX9" s="400"/>
      <c r="AY9" s="400"/>
      <c r="AZ9" s="230">
        <f t="shared" ref="AZ9:AZ29" si="7">AU9*(1+AV9)*(1-AW9)</f>
        <v>0</v>
      </c>
      <c r="BA9" s="400"/>
      <c r="BB9" s="412" t="str">
        <f t="shared" si="1"/>
        <v/>
      </c>
      <c r="BC9" s="400"/>
      <c r="BD9" s="400"/>
      <c r="BE9" s="400"/>
    </row>
    <row r="10" customHeight="1" spans="1:57">
      <c r="A10" s="381" t="str">
        <f t="shared" si="2"/>
        <v/>
      </c>
      <c r="B10" s="382"/>
      <c r="C10" s="389"/>
      <c r="D10" s="389"/>
      <c r="E10" s="389"/>
      <c r="F10" s="389"/>
      <c r="G10" s="389"/>
      <c r="H10" s="389"/>
      <c r="I10" s="389"/>
      <c r="J10" s="389"/>
      <c r="K10" s="16">
        <f t="shared" si="3"/>
        <v>0</v>
      </c>
      <c r="L10" s="16" t="str">
        <f t="shared" si="4"/>
        <v/>
      </c>
      <c r="M10" s="16">
        <f t="shared" si="5"/>
        <v>0</v>
      </c>
      <c r="N10" s="16"/>
      <c r="O10" s="16"/>
      <c r="P10" s="387"/>
      <c r="Q10" s="387"/>
      <c r="R10" s="387">
        <f t="shared" si="0"/>
        <v>0</v>
      </c>
      <c r="S10" s="387" t="str">
        <f t="shared" si="6"/>
        <v/>
      </c>
      <c r="T10" s="389"/>
      <c r="V10" s="393"/>
      <c r="W10" s="393"/>
      <c r="X10" s="393"/>
      <c r="Y10" s="393"/>
      <c r="Z10" s="393"/>
      <c r="AA10" s="393"/>
      <c r="AB10" s="393"/>
      <c r="AC10" s="393"/>
      <c r="AD10" s="393"/>
      <c r="AE10" s="393"/>
      <c r="AF10" s="393"/>
      <c r="AG10" s="393"/>
      <c r="AH10" s="393"/>
      <c r="AI10" s="401"/>
      <c r="AJ10" s="400"/>
      <c r="AK10" s="393"/>
      <c r="AL10" s="400"/>
      <c r="AM10" s="400"/>
      <c r="AN10" s="400"/>
      <c r="AO10" s="400"/>
      <c r="AP10" s="400"/>
      <c r="AQ10" s="400"/>
      <c r="AR10" s="400" t="s">
        <v>130</v>
      </c>
      <c r="AS10" s="400"/>
      <c r="AT10" s="400"/>
      <c r="AU10" s="400"/>
      <c r="AV10" s="400"/>
      <c r="AW10" s="400"/>
      <c r="AX10" s="400"/>
      <c r="AY10" s="400"/>
      <c r="AZ10" s="230">
        <f t="shared" si="7"/>
        <v>0</v>
      </c>
      <c r="BA10" s="400"/>
      <c r="BB10" s="412" t="str">
        <f t="shared" si="1"/>
        <v/>
      </c>
      <c r="BC10" s="400"/>
      <c r="BD10" s="400"/>
      <c r="BE10" s="400"/>
    </row>
    <row r="11" customHeight="1" spans="1:57">
      <c r="A11" s="381" t="str">
        <f t="shared" si="2"/>
        <v/>
      </c>
      <c r="B11" s="382"/>
      <c r="C11" s="389"/>
      <c r="D11" s="389"/>
      <c r="E11" s="389"/>
      <c r="F11" s="389"/>
      <c r="G11" s="389"/>
      <c r="H11" s="389"/>
      <c r="I11" s="389"/>
      <c r="J11" s="389"/>
      <c r="K11" s="16">
        <f t="shared" si="3"/>
        <v>0</v>
      </c>
      <c r="L11" s="16" t="str">
        <f t="shared" si="4"/>
        <v/>
      </c>
      <c r="M11" s="16">
        <f t="shared" si="5"/>
        <v>0</v>
      </c>
      <c r="N11" s="16"/>
      <c r="O11" s="16"/>
      <c r="P11" s="387"/>
      <c r="Q11" s="387"/>
      <c r="R11" s="387">
        <f t="shared" si="0"/>
        <v>0</v>
      </c>
      <c r="S11" s="387" t="str">
        <f t="shared" si="6"/>
        <v/>
      </c>
      <c r="T11" s="389"/>
      <c r="V11" s="393"/>
      <c r="W11" s="393"/>
      <c r="X11" s="393"/>
      <c r="Y11" s="393"/>
      <c r="Z11" s="393"/>
      <c r="AA11" s="393"/>
      <c r="AB11" s="393"/>
      <c r="AC11" s="393"/>
      <c r="AD11" s="393"/>
      <c r="AE11" s="393"/>
      <c r="AF11" s="393"/>
      <c r="AG11" s="393"/>
      <c r="AH11" s="393"/>
      <c r="AI11" s="401"/>
      <c r="AJ11" s="400"/>
      <c r="AK11" s="393"/>
      <c r="AL11" s="400"/>
      <c r="AM11" s="400"/>
      <c r="AN11" s="400"/>
      <c r="AO11" s="400"/>
      <c r="AP11" s="400"/>
      <c r="AQ11" s="400"/>
      <c r="AR11" s="400" t="s">
        <v>130</v>
      </c>
      <c r="AS11" s="400"/>
      <c r="AT11" s="400"/>
      <c r="AU11" s="400"/>
      <c r="AV11" s="400"/>
      <c r="AW11" s="400"/>
      <c r="AX11" s="400"/>
      <c r="AY11" s="400"/>
      <c r="AZ11" s="230">
        <f t="shared" si="7"/>
        <v>0</v>
      </c>
      <c r="BA11" s="400"/>
      <c r="BB11" s="412" t="str">
        <f t="shared" si="1"/>
        <v/>
      </c>
      <c r="BC11" s="400"/>
      <c r="BD11" s="400"/>
      <c r="BE11" s="400"/>
    </row>
    <row r="12" customHeight="1" spans="1:57">
      <c r="A12" s="381" t="str">
        <f t="shared" si="2"/>
        <v/>
      </c>
      <c r="B12" s="382"/>
      <c r="C12" s="389"/>
      <c r="D12" s="389"/>
      <c r="E12" s="389"/>
      <c r="F12" s="389"/>
      <c r="G12" s="389"/>
      <c r="H12" s="389"/>
      <c r="I12" s="389"/>
      <c r="J12" s="389"/>
      <c r="K12" s="16">
        <f t="shared" si="3"/>
        <v>0</v>
      </c>
      <c r="L12" s="16" t="str">
        <f t="shared" si="4"/>
        <v/>
      </c>
      <c r="M12" s="16">
        <f t="shared" si="5"/>
        <v>0</v>
      </c>
      <c r="N12" s="16"/>
      <c r="O12" s="16"/>
      <c r="P12" s="387"/>
      <c r="Q12" s="387"/>
      <c r="R12" s="387">
        <f t="shared" si="0"/>
        <v>0</v>
      </c>
      <c r="S12" s="387" t="str">
        <f t="shared" si="6"/>
        <v/>
      </c>
      <c r="T12" s="389"/>
      <c r="V12" s="393"/>
      <c r="W12" s="393"/>
      <c r="X12" s="393"/>
      <c r="Y12" s="393"/>
      <c r="Z12" s="393"/>
      <c r="AA12" s="393"/>
      <c r="AB12" s="393"/>
      <c r="AC12" s="393"/>
      <c r="AD12" s="393"/>
      <c r="AE12" s="393"/>
      <c r="AF12" s="393"/>
      <c r="AG12" s="393"/>
      <c r="AH12" s="393"/>
      <c r="AI12" s="401"/>
      <c r="AJ12" s="400"/>
      <c r="AK12" s="393"/>
      <c r="AL12" s="400"/>
      <c r="AM12" s="400"/>
      <c r="AN12" s="400"/>
      <c r="AO12" s="400"/>
      <c r="AP12" s="400"/>
      <c r="AQ12" s="400"/>
      <c r="AR12" s="400" t="s">
        <v>130</v>
      </c>
      <c r="AS12" s="400"/>
      <c r="AT12" s="400"/>
      <c r="AU12" s="400"/>
      <c r="AV12" s="400"/>
      <c r="AW12" s="400"/>
      <c r="AX12" s="400"/>
      <c r="AY12" s="400"/>
      <c r="AZ12" s="230">
        <f t="shared" si="7"/>
        <v>0</v>
      </c>
      <c r="BA12" s="400"/>
      <c r="BB12" s="412" t="str">
        <f t="shared" si="1"/>
        <v/>
      </c>
      <c r="BC12" s="400"/>
      <c r="BD12" s="400"/>
      <c r="BE12" s="400"/>
    </row>
    <row r="13" customHeight="1" spans="1:57">
      <c r="A13" s="381" t="str">
        <f t="shared" si="2"/>
        <v/>
      </c>
      <c r="B13" s="382"/>
      <c r="C13" s="389"/>
      <c r="D13" s="389"/>
      <c r="E13" s="389"/>
      <c r="F13" s="389"/>
      <c r="G13" s="389"/>
      <c r="H13" s="389"/>
      <c r="I13" s="389"/>
      <c r="J13" s="389"/>
      <c r="K13" s="16">
        <f t="shared" si="3"/>
        <v>0</v>
      </c>
      <c r="L13" s="16" t="str">
        <f t="shared" si="4"/>
        <v/>
      </c>
      <c r="M13" s="16">
        <f t="shared" si="5"/>
        <v>0</v>
      </c>
      <c r="N13" s="16"/>
      <c r="O13" s="16"/>
      <c r="P13" s="387"/>
      <c r="Q13" s="387"/>
      <c r="R13" s="387">
        <f t="shared" si="0"/>
        <v>0</v>
      </c>
      <c r="S13" s="387" t="str">
        <f t="shared" si="6"/>
        <v/>
      </c>
      <c r="T13" s="389"/>
      <c r="V13" s="393"/>
      <c r="W13" s="393"/>
      <c r="X13" s="393"/>
      <c r="Y13" s="393"/>
      <c r="Z13" s="393"/>
      <c r="AA13" s="393"/>
      <c r="AB13" s="393"/>
      <c r="AC13" s="393"/>
      <c r="AD13" s="393"/>
      <c r="AE13" s="393"/>
      <c r="AF13" s="393"/>
      <c r="AG13" s="393"/>
      <c r="AH13" s="393"/>
      <c r="AI13" s="401"/>
      <c r="AJ13" s="400"/>
      <c r="AK13" s="393"/>
      <c r="AL13" s="400"/>
      <c r="AM13" s="400"/>
      <c r="AN13" s="400"/>
      <c r="AO13" s="400"/>
      <c r="AP13" s="400"/>
      <c r="AQ13" s="400"/>
      <c r="AR13" s="400" t="s">
        <v>130</v>
      </c>
      <c r="AS13" s="400"/>
      <c r="AT13" s="400"/>
      <c r="AU13" s="400"/>
      <c r="AV13" s="400"/>
      <c r="AW13" s="400"/>
      <c r="AX13" s="400"/>
      <c r="AY13" s="400"/>
      <c r="AZ13" s="230">
        <f t="shared" si="7"/>
        <v>0</v>
      </c>
      <c r="BA13" s="400"/>
      <c r="BB13" s="412" t="str">
        <f t="shared" si="1"/>
        <v/>
      </c>
      <c r="BC13" s="400"/>
      <c r="BD13" s="400"/>
      <c r="BE13" s="400"/>
    </row>
    <row r="14" customHeight="1" spans="1:57">
      <c r="A14" s="381" t="str">
        <f t="shared" si="2"/>
        <v/>
      </c>
      <c r="B14" s="382"/>
      <c r="C14" s="389"/>
      <c r="D14" s="389"/>
      <c r="E14" s="389"/>
      <c r="F14" s="389"/>
      <c r="G14" s="389"/>
      <c r="H14" s="389"/>
      <c r="I14" s="389"/>
      <c r="J14" s="389"/>
      <c r="K14" s="16">
        <f t="shared" si="3"/>
        <v>0</v>
      </c>
      <c r="L14" s="16" t="str">
        <f t="shared" si="4"/>
        <v/>
      </c>
      <c r="M14" s="16">
        <f t="shared" si="5"/>
        <v>0</v>
      </c>
      <c r="N14" s="16"/>
      <c r="O14" s="16"/>
      <c r="P14" s="387"/>
      <c r="Q14" s="387"/>
      <c r="R14" s="387">
        <f t="shared" si="0"/>
        <v>0</v>
      </c>
      <c r="S14" s="387" t="str">
        <f t="shared" si="6"/>
        <v/>
      </c>
      <c r="T14" s="389"/>
      <c r="V14" s="393"/>
      <c r="W14" s="393"/>
      <c r="X14" s="393"/>
      <c r="Y14" s="393"/>
      <c r="Z14" s="393"/>
      <c r="AA14" s="393"/>
      <c r="AB14" s="393"/>
      <c r="AC14" s="393"/>
      <c r="AD14" s="393"/>
      <c r="AE14" s="393"/>
      <c r="AF14" s="393"/>
      <c r="AG14" s="393"/>
      <c r="AH14" s="393"/>
      <c r="AI14" s="401"/>
      <c r="AJ14" s="400"/>
      <c r="AK14" s="393"/>
      <c r="AL14" s="400"/>
      <c r="AM14" s="400"/>
      <c r="AN14" s="400"/>
      <c r="AO14" s="400"/>
      <c r="AP14" s="400"/>
      <c r="AQ14" s="400"/>
      <c r="AR14" s="400" t="s">
        <v>130</v>
      </c>
      <c r="AS14" s="400"/>
      <c r="AT14" s="400"/>
      <c r="AU14" s="400"/>
      <c r="AV14" s="400"/>
      <c r="AW14" s="400"/>
      <c r="AX14" s="400"/>
      <c r="AY14" s="400"/>
      <c r="AZ14" s="230">
        <f t="shared" si="7"/>
        <v>0</v>
      </c>
      <c r="BA14" s="400"/>
      <c r="BB14" s="412" t="str">
        <f t="shared" si="1"/>
        <v/>
      </c>
      <c r="BC14" s="400"/>
      <c r="BD14" s="400"/>
      <c r="BE14" s="400"/>
    </row>
    <row r="15" customHeight="1" spans="1:57">
      <c r="A15" s="381" t="str">
        <f t="shared" si="2"/>
        <v/>
      </c>
      <c r="B15" s="382"/>
      <c r="C15" s="389"/>
      <c r="D15" s="389"/>
      <c r="E15" s="389"/>
      <c r="F15" s="389"/>
      <c r="G15" s="389"/>
      <c r="H15" s="389"/>
      <c r="I15" s="389"/>
      <c r="J15" s="389"/>
      <c r="K15" s="16">
        <f t="shared" si="3"/>
        <v>0</v>
      </c>
      <c r="L15" s="16" t="str">
        <f t="shared" si="4"/>
        <v/>
      </c>
      <c r="M15" s="16">
        <f t="shared" si="5"/>
        <v>0</v>
      </c>
      <c r="N15" s="16"/>
      <c r="O15" s="16"/>
      <c r="P15" s="387"/>
      <c r="Q15" s="387"/>
      <c r="R15" s="387">
        <f t="shared" si="0"/>
        <v>0</v>
      </c>
      <c r="S15" s="387" t="str">
        <f t="shared" si="6"/>
        <v/>
      </c>
      <c r="T15" s="389"/>
      <c r="V15" s="393"/>
      <c r="W15" s="393"/>
      <c r="X15" s="393"/>
      <c r="Y15" s="393"/>
      <c r="Z15" s="393"/>
      <c r="AA15" s="393"/>
      <c r="AB15" s="393"/>
      <c r="AC15" s="393"/>
      <c r="AD15" s="393"/>
      <c r="AE15" s="393"/>
      <c r="AF15" s="393"/>
      <c r="AG15" s="393"/>
      <c r="AH15" s="393"/>
      <c r="AI15" s="401"/>
      <c r="AJ15" s="400"/>
      <c r="AK15" s="393"/>
      <c r="AL15" s="400"/>
      <c r="AM15" s="400"/>
      <c r="AN15" s="400"/>
      <c r="AO15" s="400"/>
      <c r="AP15" s="400"/>
      <c r="AQ15" s="400"/>
      <c r="AR15" s="400" t="s">
        <v>130</v>
      </c>
      <c r="AS15" s="400"/>
      <c r="AT15" s="400"/>
      <c r="AU15" s="400"/>
      <c r="AV15" s="400"/>
      <c r="AW15" s="400"/>
      <c r="AX15" s="400"/>
      <c r="AY15" s="400"/>
      <c r="AZ15" s="230">
        <f t="shared" si="7"/>
        <v>0</v>
      </c>
      <c r="BA15" s="400"/>
      <c r="BB15" s="412" t="str">
        <f t="shared" si="1"/>
        <v/>
      </c>
      <c r="BC15" s="400"/>
      <c r="BD15" s="400"/>
      <c r="BE15" s="400"/>
    </row>
    <row r="16" customHeight="1" spans="1:57">
      <c r="A16" s="381" t="str">
        <f t="shared" si="2"/>
        <v/>
      </c>
      <c r="B16" s="382"/>
      <c r="C16" s="389"/>
      <c r="D16" s="389"/>
      <c r="E16" s="389"/>
      <c r="F16" s="389"/>
      <c r="G16" s="389"/>
      <c r="H16" s="389"/>
      <c r="I16" s="389"/>
      <c r="J16" s="389"/>
      <c r="K16" s="16">
        <f t="shared" si="3"/>
        <v>0</v>
      </c>
      <c r="L16" s="16" t="str">
        <f t="shared" si="4"/>
        <v/>
      </c>
      <c r="M16" s="16">
        <f t="shared" si="5"/>
        <v>0</v>
      </c>
      <c r="N16" s="16"/>
      <c r="O16" s="16"/>
      <c r="P16" s="387"/>
      <c r="Q16" s="387"/>
      <c r="R16" s="387">
        <f t="shared" si="0"/>
        <v>0</v>
      </c>
      <c r="S16" s="387" t="str">
        <f t="shared" si="6"/>
        <v/>
      </c>
      <c r="T16" s="389"/>
      <c r="V16" s="393"/>
      <c r="W16" s="393"/>
      <c r="X16" s="393"/>
      <c r="Y16" s="393"/>
      <c r="Z16" s="393"/>
      <c r="AA16" s="393"/>
      <c r="AB16" s="393"/>
      <c r="AC16" s="393"/>
      <c r="AD16" s="393"/>
      <c r="AE16" s="393"/>
      <c r="AF16" s="393"/>
      <c r="AG16" s="393"/>
      <c r="AH16" s="393"/>
      <c r="AI16" s="401"/>
      <c r="AJ16" s="400"/>
      <c r="AK16" s="393"/>
      <c r="AL16" s="400"/>
      <c r="AM16" s="400"/>
      <c r="AN16" s="400"/>
      <c r="AO16" s="400"/>
      <c r="AP16" s="400"/>
      <c r="AQ16" s="400"/>
      <c r="AR16" s="400" t="s">
        <v>130</v>
      </c>
      <c r="AS16" s="400"/>
      <c r="AT16" s="400"/>
      <c r="AU16" s="400"/>
      <c r="AV16" s="400"/>
      <c r="AW16" s="400"/>
      <c r="AX16" s="400"/>
      <c r="AY16" s="400"/>
      <c r="AZ16" s="230">
        <f t="shared" si="7"/>
        <v>0</v>
      </c>
      <c r="BA16" s="400"/>
      <c r="BB16" s="412" t="str">
        <f t="shared" si="1"/>
        <v/>
      </c>
      <c r="BC16" s="400"/>
      <c r="BD16" s="400"/>
      <c r="BE16" s="400"/>
    </row>
    <row r="17" customHeight="1" spans="1:57">
      <c r="A17" s="381" t="str">
        <f t="shared" si="2"/>
        <v/>
      </c>
      <c r="B17" s="382"/>
      <c r="C17" s="389"/>
      <c r="D17" s="389"/>
      <c r="E17" s="389"/>
      <c r="F17" s="389"/>
      <c r="G17" s="389"/>
      <c r="H17" s="389"/>
      <c r="I17" s="389"/>
      <c r="J17" s="389"/>
      <c r="K17" s="16">
        <f t="shared" si="3"/>
        <v>0</v>
      </c>
      <c r="L17" s="16" t="str">
        <f t="shared" si="4"/>
        <v/>
      </c>
      <c r="M17" s="16">
        <f t="shared" si="5"/>
        <v>0</v>
      </c>
      <c r="N17" s="16"/>
      <c r="O17" s="16"/>
      <c r="P17" s="387"/>
      <c r="Q17" s="387"/>
      <c r="R17" s="387">
        <f t="shared" si="0"/>
        <v>0</v>
      </c>
      <c r="S17" s="387" t="str">
        <f t="shared" si="6"/>
        <v/>
      </c>
      <c r="T17" s="389"/>
      <c r="V17" s="393"/>
      <c r="W17" s="393"/>
      <c r="X17" s="393"/>
      <c r="Y17" s="393"/>
      <c r="Z17" s="393"/>
      <c r="AA17" s="393"/>
      <c r="AB17" s="393"/>
      <c r="AC17" s="393"/>
      <c r="AD17" s="393"/>
      <c r="AE17" s="393"/>
      <c r="AF17" s="393"/>
      <c r="AG17" s="393"/>
      <c r="AH17" s="393"/>
      <c r="AI17" s="401"/>
      <c r="AJ17" s="400"/>
      <c r="AK17" s="393"/>
      <c r="AL17" s="400"/>
      <c r="AM17" s="400"/>
      <c r="AN17" s="400"/>
      <c r="AO17" s="400"/>
      <c r="AP17" s="400"/>
      <c r="AQ17" s="400"/>
      <c r="AR17" s="400" t="s">
        <v>130</v>
      </c>
      <c r="AS17" s="400"/>
      <c r="AT17" s="400"/>
      <c r="AU17" s="400"/>
      <c r="AV17" s="400"/>
      <c r="AW17" s="400"/>
      <c r="AX17" s="400"/>
      <c r="AY17" s="400"/>
      <c r="AZ17" s="230">
        <f t="shared" si="7"/>
        <v>0</v>
      </c>
      <c r="BA17" s="400"/>
      <c r="BB17" s="412" t="str">
        <f t="shared" si="1"/>
        <v/>
      </c>
      <c r="BC17" s="400"/>
      <c r="BD17" s="400"/>
      <c r="BE17" s="400"/>
    </row>
    <row r="18" customHeight="1" spans="1:57">
      <c r="A18" s="381" t="str">
        <f t="shared" si="2"/>
        <v/>
      </c>
      <c r="B18" s="382"/>
      <c r="C18" s="389"/>
      <c r="D18" s="389"/>
      <c r="E18" s="389"/>
      <c r="F18" s="389"/>
      <c r="G18" s="389"/>
      <c r="H18" s="389"/>
      <c r="I18" s="389"/>
      <c r="J18" s="389"/>
      <c r="K18" s="16">
        <f t="shared" si="3"/>
        <v>0</v>
      </c>
      <c r="L18" s="16" t="str">
        <f t="shared" si="4"/>
        <v/>
      </c>
      <c r="M18" s="16">
        <f t="shared" si="5"/>
        <v>0</v>
      </c>
      <c r="N18" s="16"/>
      <c r="O18" s="16"/>
      <c r="P18" s="387"/>
      <c r="Q18" s="387"/>
      <c r="R18" s="387">
        <f t="shared" si="0"/>
        <v>0</v>
      </c>
      <c r="S18" s="387" t="str">
        <f t="shared" si="6"/>
        <v/>
      </c>
      <c r="T18" s="389"/>
      <c r="V18" s="393"/>
      <c r="W18" s="393"/>
      <c r="X18" s="393"/>
      <c r="Y18" s="393"/>
      <c r="Z18" s="393"/>
      <c r="AA18" s="393"/>
      <c r="AB18" s="393"/>
      <c r="AC18" s="393"/>
      <c r="AD18" s="393"/>
      <c r="AE18" s="393"/>
      <c r="AF18" s="393"/>
      <c r="AG18" s="393"/>
      <c r="AH18" s="393"/>
      <c r="AI18" s="401"/>
      <c r="AJ18" s="400"/>
      <c r="AK18" s="393"/>
      <c r="AL18" s="400"/>
      <c r="AM18" s="400"/>
      <c r="AN18" s="400"/>
      <c r="AO18" s="400"/>
      <c r="AP18" s="400"/>
      <c r="AQ18" s="400"/>
      <c r="AR18" s="400" t="s">
        <v>130</v>
      </c>
      <c r="AS18" s="400"/>
      <c r="AT18" s="400"/>
      <c r="AU18" s="400"/>
      <c r="AV18" s="400"/>
      <c r="AW18" s="400"/>
      <c r="AX18" s="400"/>
      <c r="AY18" s="400"/>
      <c r="AZ18" s="230">
        <f t="shared" si="7"/>
        <v>0</v>
      </c>
      <c r="BA18" s="400"/>
      <c r="BB18" s="412" t="str">
        <f t="shared" si="1"/>
        <v/>
      </c>
      <c r="BC18" s="400"/>
      <c r="BD18" s="400"/>
      <c r="BE18" s="400"/>
    </row>
    <row r="19" customHeight="1" spans="1:57">
      <c r="A19" s="381" t="str">
        <f t="shared" si="2"/>
        <v/>
      </c>
      <c r="B19" s="382"/>
      <c r="C19" s="389"/>
      <c r="D19" s="389"/>
      <c r="E19" s="389"/>
      <c r="F19" s="389"/>
      <c r="G19" s="389"/>
      <c r="H19" s="389"/>
      <c r="I19" s="389"/>
      <c r="J19" s="389"/>
      <c r="K19" s="16">
        <f t="shared" si="3"/>
        <v>0</v>
      </c>
      <c r="L19" s="16" t="str">
        <f t="shared" si="4"/>
        <v/>
      </c>
      <c r="M19" s="16">
        <f t="shared" si="5"/>
        <v>0</v>
      </c>
      <c r="N19" s="16"/>
      <c r="O19" s="16"/>
      <c r="P19" s="387"/>
      <c r="Q19" s="387"/>
      <c r="R19" s="387">
        <f t="shared" si="0"/>
        <v>0</v>
      </c>
      <c r="S19" s="387" t="str">
        <f t="shared" si="6"/>
        <v/>
      </c>
      <c r="T19" s="389"/>
      <c r="V19" s="393"/>
      <c r="W19" s="393"/>
      <c r="X19" s="393"/>
      <c r="Y19" s="393"/>
      <c r="Z19" s="393"/>
      <c r="AA19" s="393"/>
      <c r="AB19" s="393"/>
      <c r="AC19" s="393"/>
      <c r="AD19" s="393"/>
      <c r="AE19" s="393"/>
      <c r="AF19" s="393"/>
      <c r="AG19" s="393"/>
      <c r="AH19" s="393"/>
      <c r="AI19" s="401"/>
      <c r="AJ19" s="400"/>
      <c r="AK19" s="393"/>
      <c r="AL19" s="400"/>
      <c r="AM19" s="400"/>
      <c r="AN19" s="400"/>
      <c r="AO19" s="400"/>
      <c r="AP19" s="400"/>
      <c r="AQ19" s="400"/>
      <c r="AR19" s="400" t="s">
        <v>130</v>
      </c>
      <c r="AS19" s="400"/>
      <c r="AT19" s="400"/>
      <c r="AU19" s="400"/>
      <c r="AV19" s="400"/>
      <c r="AW19" s="400"/>
      <c r="AX19" s="400"/>
      <c r="AY19" s="400"/>
      <c r="AZ19" s="230">
        <f t="shared" si="7"/>
        <v>0</v>
      </c>
      <c r="BA19" s="400"/>
      <c r="BB19" s="412" t="str">
        <f t="shared" si="1"/>
        <v/>
      </c>
      <c r="BC19" s="400"/>
      <c r="BD19" s="400"/>
      <c r="BE19" s="400"/>
    </row>
    <row r="20" customHeight="1" spans="1:57">
      <c r="A20" s="381" t="str">
        <f t="shared" si="2"/>
        <v/>
      </c>
      <c r="B20" s="382"/>
      <c r="C20" s="389"/>
      <c r="D20" s="389"/>
      <c r="E20" s="389"/>
      <c r="F20" s="389"/>
      <c r="G20" s="389"/>
      <c r="H20" s="389"/>
      <c r="I20" s="389"/>
      <c r="J20" s="389"/>
      <c r="K20" s="16">
        <f t="shared" si="3"/>
        <v>0</v>
      </c>
      <c r="L20" s="16" t="str">
        <f t="shared" si="4"/>
        <v/>
      </c>
      <c r="M20" s="16">
        <f t="shared" si="5"/>
        <v>0</v>
      </c>
      <c r="N20" s="16"/>
      <c r="O20" s="16"/>
      <c r="P20" s="387"/>
      <c r="Q20" s="387"/>
      <c r="R20" s="387">
        <f t="shared" si="0"/>
        <v>0</v>
      </c>
      <c r="S20" s="387" t="str">
        <f t="shared" si="6"/>
        <v/>
      </c>
      <c r="T20" s="389"/>
      <c r="V20" s="393"/>
      <c r="W20" s="393"/>
      <c r="X20" s="393"/>
      <c r="Y20" s="393"/>
      <c r="Z20" s="393"/>
      <c r="AA20" s="393"/>
      <c r="AB20" s="393"/>
      <c r="AC20" s="393"/>
      <c r="AD20" s="393"/>
      <c r="AE20" s="393"/>
      <c r="AF20" s="393"/>
      <c r="AG20" s="393"/>
      <c r="AH20" s="393"/>
      <c r="AI20" s="401"/>
      <c r="AJ20" s="400"/>
      <c r="AK20" s="393"/>
      <c r="AL20" s="400"/>
      <c r="AM20" s="400"/>
      <c r="AN20" s="400"/>
      <c r="AO20" s="400"/>
      <c r="AP20" s="400"/>
      <c r="AQ20" s="400"/>
      <c r="AR20" s="400" t="s">
        <v>130</v>
      </c>
      <c r="AS20" s="400"/>
      <c r="AT20" s="400"/>
      <c r="AU20" s="400"/>
      <c r="AV20" s="400"/>
      <c r="AW20" s="400"/>
      <c r="AX20" s="400"/>
      <c r="AY20" s="400"/>
      <c r="AZ20" s="230">
        <f t="shared" si="7"/>
        <v>0</v>
      </c>
      <c r="BA20" s="400"/>
      <c r="BB20" s="412" t="str">
        <f t="shared" si="1"/>
        <v/>
      </c>
      <c r="BC20" s="400"/>
      <c r="BD20" s="400"/>
      <c r="BE20" s="400"/>
    </row>
    <row r="21" customHeight="1" spans="1:57">
      <c r="A21" s="381" t="str">
        <f t="shared" si="2"/>
        <v/>
      </c>
      <c r="B21" s="382"/>
      <c r="C21" s="389"/>
      <c r="D21" s="389"/>
      <c r="E21" s="389"/>
      <c r="F21" s="389"/>
      <c r="G21" s="389"/>
      <c r="H21" s="389"/>
      <c r="I21" s="389"/>
      <c r="J21" s="389"/>
      <c r="K21" s="16">
        <f t="shared" si="3"/>
        <v>0</v>
      </c>
      <c r="L21" s="16" t="str">
        <f t="shared" si="4"/>
        <v/>
      </c>
      <c r="M21" s="16">
        <f t="shared" si="5"/>
        <v>0</v>
      </c>
      <c r="N21" s="16"/>
      <c r="O21" s="16"/>
      <c r="P21" s="387"/>
      <c r="Q21" s="387"/>
      <c r="R21" s="387">
        <f t="shared" si="0"/>
        <v>0</v>
      </c>
      <c r="S21" s="387" t="str">
        <f t="shared" si="6"/>
        <v/>
      </c>
      <c r="T21" s="389"/>
      <c r="V21" s="393"/>
      <c r="W21" s="393"/>
      <c r="X21" s="393"/>
      <c r="Y21" s="393"/>
      <c r="Z21" s="393"/>
      <c r="AA21" s="393"/>
      <c r="AB21" s="393"/>
      <c r="AC21" s="393"/>
      <c r="AD21" s="393"/>
      <c r="AE21" s="393"/>
      <c r="AF21" s="393"/>
      <c r="AG21" s="393"/>
      <c r="AH21" s="393"/>
      <c r="AI21" s="401"/>
      <c r="AJ21" s="400"/>
      <c r="AK21" s="393"/>
      <c r="AL21" s="400"/>
      <c r="AM21" s="400"/>
      <c r="AN21" s="400"/>
      <c r="AO21" s="400"/>
      <c r="AP21" s="400"/>
      <c r="AQ21" s="400"/>
      <c r="AR21" s="400" t="s">
        <v>130</v>
      </c>
      <c r="AS21" s="400"/>
      <c r="AT21" s="400"/>
      <c r="AU21" s="400"/>
      <c r="AV21" s="400"/>
      <c r="AW21" s="400"/>
      <c r="AX21" s="400"/>
      <c r="AY21" s="400"/>
      <c r="AZ21" s="230">
        <f t="shared" si="7"/>
        <v>0</v>
      </c>
      <c r="BA21" s="400"/>
      <c r="BB21" s="412" t="str">
        <f t="shared" si="1"/>
        <v/>
      </c>
      <c r="BC21" s="400"/>
      <c r="BD21" s="400"/>
      <c r="BE21" s="400"/>
    </row>
    <row r="22" customHeight="1" spans="1:57">
      <c r="A22" s="381" t="str">
        <f t="shared" si="2"/>
        <v/>
      </c>
      <c r="B22" s="382"/>
      <c r="C22" s="389"/>
      <c r="D22" s="389"/>
      <c r="E22" s="389"/>
      <c r="F22" s="389"/>
      <c r="G22" s="389"/>
      <c r="H22" s="389"/>
      <c r="I22" s="389"/>
      <c r="J22" s="389"/>
      <c r="K22" s="16">
        <f t="shared" si="3"/>
        <v>0</v>
      </c>
      <c r="L22" s="16" t="str">
        <f t="shared" si="4"/>
        <v/>
      </c>
      <c r="M22" s="16">
        <f t="shared" si="5"/>
        <v>0</v>
      </c>
      <c r="N22" s="16"/>
      <c r="O22" s="16"/>
      <c r="P22" s="387"/>
      <c r="Q22" s="387"/>
      <c r="R22" s="387">
        <f t="shared" si="0"/>
        <v>0</v>
      </c>
      <c r="S22" s="387" t="str">
        <f t="shared" si="6"/>
        <v/>
      </c>
      <c r="T22" s="389"/>
      <c r="V22" s="393"/>
      <c r="W22" s="393"/>
      <c r="X22" s="393"/>
      <c r="Y22" s="393"/>
      <c r="Z22" s="393"/>
      <c r="AA22" s="393"/>
      <c r="AB22" s="393"/>
      <c r="AC22" s="393"/>
      <c r="AD22" s="393"/>
      <c r="AE22" s="393"/>
      <c r="AF22" s="393"/>
      <c r="AG22" s="393"/>
      <c r="AH22" s="393"/>
      <c r="AI22" s="401"/>
      <c r="AJ22" s="400"/>
      <c r="AK22" s="393"/>
      <c r="AL22" s="400"/>
      <c r="AM22" s="400"/>
      <c r="AN22" s="400"/>
      <c r="AO22" s="400"/>
      <c r="AP22" s="400"/>
      <c r="AQ22" s="400"/>
      <c r="AR22" s="400" t="s">
        <v>130</v>
      </c>
      <c r="AS22" s="400"/>
      <c r="AT22" s="400"/>
      <c r="AU22" s="400"/>
      <c r="AV22" s="400"/>
      <c r="AW22" s="400"/>
      <c r="AX22" s="400"/>
      <c r="AY22" s="400"/>
      <c r="AZ22" s="230">
        <f t="shared" si="7"/>
        <v>0</v>
      </c>
      <c r="BA22" s="400"/>
      <c r="BB22" s="412" t="str">
        <f t="shared" si="1"/>
        <v/>
      </c>
      <c r="BC22" s="400"/>
      <c r="BD22" s="400"/>
      <c r="BE22" s="400"/>
    </row>
    <row r="23" customHeight="1" spans="1:57">
      <c r="A23" s="381" t="str">
        <f t="shared" si="2"/>
        <v/>
      </c>
      <c r="B23" s="382"/>
      <c r="C23" s="389"/>
      <c r="D23" s="389"/>
      <c r="E23" s="389"/>
      <c r="F23" s="389"/>
      <c r="G23" s="389"/>
      <c r="H23" s="389"/>
      <c r="I23" s="389"/>
      <c r="J23" s="389"/>
      <c r="K23" s="16">
        <f t="shared" si="3"/>
        <v>0</v>
      </c>
      <c r="L23" s="16" t="str">
        <f t="shared" si="4"/>
        <v/>
      </c>
      <c r="M23" s="16">
        <f t="shared" si="5"/>
        <v>0</v>
      </c>
      <c r="N23" s="16"/>
      <c r="O23" s="16"/>
      <c r="P23" s="387"/>
      <c r="Q23" s="387"/>
      <c r="R23" s="387">
        <f t="shared" si="0"/>
        <v>0</v>
      </c>
      <c r="S23" s="387" t="str">
        <f t="shared" si="6"/>
        <v/>
      </c>
      <c r="T23" s="389"/>
      <c r="V23" s="393"/>
      <c r="W23" s="393"/>
      <c r="X23" s="393"/>
      <c r="Y23" s="393"/>
      <c r="Z23" s="393"/>
      <c r="AA23" s="393"/>
      <c r="AB23" s="393"/>
      <c r="AC23" s="393"/>
      <c r="AD23" s="393"/>
      <c r="AE23" s="393"/>
      <c r="AF23" s="393"/>
      <c r="AG23" s="393"/>
      <c r="AH23" s="393"/>
      <c r="AI23" s="401"/>
      <c r="AJ23" s="400"/>
      <c r="AK23" s="393"/>
      <c r="AL23" s="400"/>
      <c r="AM23" s="400"/>
      <c r="AN23" s="400"/>
      <c r="AO23" s="400"/>
      <c r="AP23" s="400"/>
      <c r="AQ23" s="400"/>
      <c r="AR23" s="400" t="s">
        <v>130</v>
      </c>
      <c r="AS23" s="400"/>
      <c r="AT23" s="400"/>
      <c r="AU23" s="400"/>
      <c r="AV23" s="400"/>
      <c r="AW23" s="400"/>
      <c r="AX23" s="400"/>
      <c r="AY23" s="400"/>
      <c r="AZ23" s="230">
        <f t="shared" si="7"/>
        <v>0</v>
      </c>
      <c r="BA23" s="400"/>
      <c r="BB23" s="412" t="str">
        <f t="shared" si="1"/>
        <v/>
      </c>
      <c r="BC23" s="400"/>
      <c r="BD23" s="400"/>
      <c r="BE23" s="400"/>
    </row>
    <row r="24" customHeight="1" spans="1:57">
      <c r="A24" s="381" t="str">
        <f t="shared" si="2"/>
        <v/>
      </c>
      <c r="B24" s="382"/>
      <c r="C24" s="389"/>
      <c r="D24" s="389"/>
      <c r="E24" s="389"/>
      <c r="F24" s="389"/>
      <c r="G24" s="389"/>
      <c r="H24" s="389"/>
      <c r="I24" s="389"/>
      <c r="J24" s="389"/>
      <c r="K24" s="16">
        <f t="shared" si="3"/>
        <v>0</v>
      </c>
      <c r="L24" s="16" t="str">
        <f t="shared" si="4"/>
        <v/>
      </c>
      <c r="M24" s="16">
        <f t="shared" si="5"/>
        <v>0</v>
      </c>
      <c r="N24" s="16"/>
      <c r="O24" s="16"/>
      <c r="P24" s="387"/>
      <c r="Q24" s="387"/>
      <c r="R24" s="387">
        <f t="shared" si="0"/>
        <v>0</v>
      </c>
      <c r="S24" s="387" t="str">
        <f t="shared" si="6"/>
        <v/>
      </c>
      <c r="T24" s="389"/>
      <c r="V24" s="393"/>
      <c r="W24" s="393"/>
      <c r="X24" s="393"/>
      <c r="Y24" s="393"/>
      <c r="Z24" s="393"/>
      <c r="AA24" s="393"/>
      <c r="AB24" s="393"/>
      <c r="AC24" s="393"/>
      <c r="AD24" s="393"/>
      <c r="AE24" s="393"/>
      <c r="AF24" s="393"/>
      <c r="AG24" s="393"/>
      <c r="AH24" s="393"/>
      <c r="AI24" s="401"/>
      <c r="AJ24" s="400"/>
      <c r="AK24" s="393"/>
      <c r="AL24" s="400"/>
      <c r="AM24" s="400"/>
      <c r="AN24" s="400"/>
      <c r="AO24" s="400"/>
      <c r="AP24" s="400"/>
      <c r="AQ24" s="400"/>
      <c r="AR24" s="400" t="s">
        <v>130</v>
      </c>
      <c r="AS24" s="400"/>
      <c r="AT24" s="400"/>
      <c r="AU24" s="400"/>
      <c r="AV24" s="400"/>
      <c r="AW24" s="400"/>
      <c r="AX24" s="400"/>
      <c r="AY24" s="400"/>
      <c r="AZ24" s="230">
        <f t="shared" si="7"/>
        <v>0</v>
      </c>
      <c r="BA24" s="400"/>
      <c r="BB24" s="412" t="str">
        <f t="shared" si="1"/>
        <v/>
      </c>
      <c r="BC24" s="400"/>
      <c r="BD24" s="400"/>
      <c r="BE24" s="400"/>
    </row>
    <row r="25" customHeight="1" spans="1:57">
      <c r="A25" s="381" t="str">
        <f t="shared" si="2"/>
        <v/>
      </c>
      <c r="B25" s="382"/>
      <c r="C25" s="389"/>
      <c r="D25" s="389"/>
      <c r="E25" s="389"/>
      <c r="F25" s="389"/>
      <c r="G25" s="389"/>
      <c r="H25" s="389"/>
      <c r="I25" s="389"/>
      <c r="J25" s="389"/>
      <c r="K25" s="16">
        <f t="shared" si="3"/>
        <v>0</v>
      </c>
      <c r="L25" s="16" t="str">
        <f t="shared" si="4"/>
        <v/>
      </c>
      <c r="M25" s="16">
        <f t="shared" si="5"/>
        <v>0</v>
      </c>
      <c r="N25" s="16"/>
      <c r="O25" s="16"/>
      <c r="P25" s="387"/>
      <c r="Q25" s="387"/>
      <c r="R25" s="387">
        <f t="shared" si="0"/>
        <v>0</v>
      </c>
      <c r="S25" s="387" t="str">
        <f t="shared" si="6"/>
        <v/>
      </c>
      <c r="T25" s="389"/>
      <c r="V25" s="393"/>
      <c r="W25" s="393"/>
      <c r="X25" s="393"/>
      <c r="Y25" s="393"/>
      <c r="Z25" s="393"/>
      <c r="AA25" s="393"/>
      <c r="AB25" s="393"/>
      <c r="AC25" s="393"/>
      <c r="AD25" s="393"/>
      <c r="AE25" s="393"/>
      <c r="AF25" s="393"/>
      <c r="AG25" s="393"/>
      <c r="AH25" s="393"/>
      <c r="AI25" s="401"/>
      <c r="AJ25" s="400"/>
      <c r="AK25" s="393"/>
      <c r="AL25" s="400"/>
      <c r="AM25" s="400"/>
      <c r="AN25" s="400"/>
      <c r="AO25" s="400"/>
      <c r="AP25" s="400"/>
      <c r="AQ25" s="400"/>
      <c r="AR25" s="400" t="s">
        <v>130</v>
      </c>
      <c r="AS25" s="400"/>
      <c r="AT25" s="400"/>
      <c r="AU25" s="400"/>
      <c r="AV25" s="400"/>
      <c r="AW25" s="400"/>
      <c r="AX25" s="400"/>
      <c r="AY25" s="400"/>
      <c r="AZ25" s="230">
        <f t="shared" si="7"/>
        <v>0</v>
      </c>
      <c r="BA25" s="400"/>
      <c r="BB25" s="412" t="str">
        <f t="shared" si="1"/>
        <v/>
      </c>
      <c r="BC25" s="400"/>
      <c r="BD25" s="400"/>
      <c r="BE25" s="400"/>
    </row>
    <row r="26" customHeight="1" spans="1:57">
      <c r="A26" s="381" t="str">
        <f t="shared" si="2"/>
        <v/>
      </c>
      <c r="B26" s="382"/>
      <c r="C26" s="389"/>
      <c r="D26" s="389"/>
      <c r="E26" s="389"/>
      <c r="F26" s="389"/>
      <c r="G26" s="389"/>
      <c r="H26" s="389"/>
      <c r="I26" s="389"/>
      <c r="J26" s="389"/>
      <c r="K26" s="16">
        <f t="shared" si="3"/>
        <v>0</v>
      </c>
      <c r="L26" s="16" t="str">
        <f t="shared" si="4"/>
        <v/>
      </c>
      <c r="M26" s="16">
        <f t="shared" si="5"/>
        <v>0</v>
      </c>
      <c r="N26" s="16"/>
      <c r="O26" s="16"/>
      <c r="P26" s="387"/>
      <c r="Q26" s="387"/>
      <c r="R26" s="387">
        <f t="shared" si="0"/>
        <v>0</v>
      </c>
      <c r="S26" s="387" t="str">
        <f t="shared" si="6"/>
        <v/>
      </c>
      <c r="T26" s="389"/>
      <c r="V26" s="393"/>
      <c r="W26" s="393"/>
      <c r="X26" s="393"/>
      <c r="Y26" s="393"/>
      <c r="Z26" s="393"/>
      <c r="AA26" s="393"/>
      <c r="AB26" s="393"/>
      <c r="AC26" s="393"/>
      <c r="AD26" s="393"/>
      <c r="AE26" s="393"/>
      <c r="AF26" s="393"/>
      <c r="AG26" s="393"/>
      <c r="AH26" s="393"/>
      <c r="AI26" s="401"/>
      <c r="AJ26" s="400"/>
      <c r="AK26" s="393"/>
      <c r="AL26" s="400"/>
      <c r="AM26" s="400"/>
      <c r="AN26" s="400"/>
      <c r="AO26" s="400"/>
      <c r="AP26" s="400"/>
      <c r="AQ26" s="400"/>
      <c r="AR26" s="400" t="s">
        <v>130</v>
      </c>
      <c r="AS26" s="400"/>
      <c r="AT26" s="400"/>
      <c r="AU26" s="400"/>
      <c r="AV26" s="400"/>
      <c r="AW26" s="400"/>
      <c r="AX26" s="400"/>
      <c r="AY26" s="400"/>
      <c r="AZ26" s="230">
        <f t="shared" si="7"/>
        <v>0</v>
      </c>
      <c r="BA26" s="400"/>
      <c r="BB26" s="412" t="str">
        <f t="shared" si="1"/>
        <v/>
      </c>
      <c r="BC26" s="400"/>
      <c r="BD26" s="400"/>
      <c r="BE26" s="400"/>
    </row>
    <row r="27" customHeight="1" spans="1:57">
      <c r="A27" s="381" t="str">
        <f t="shared" si="2"/>
        <v/>
      </c>
      <c r="B27" s="382"/>
      <c r="C27" s="389"/>
      <c r="D27" s="389"/>
      <c r="E27" s="389"/>
      <c r="F27" s="389"/>
      <c r="G27" s="389"/>
      <c r="H27" s="389"/>
      <c r="I27" s="389"/>
      <c r="J27" s="389"/>
      <c r="K27" s="16">
        <f t="shared" si="3"/>
        <v>0</v>
      </c>
      <c r="L27" s="16" t="str">
        <f t="shared" si="4"/>
        <v/>
      </c>
      <c r="M27" s="16">
        <f t="shared" si="5"/>
        <v>0</v>
      </c>
      <c r="N27" s="16"/>
      <c r="O27" s="16"/>
      <c r="P27" s="387"/>
      <c r="Q27" s="387"/>
      <c r="R27" s="387">
        <f t="shared" si="0"/>
        <v>0</v>
      </c>
      <c r="S27" s="387" t="str">
        <f t="shared" si="6"/>
        <v/>
      </c>
      <c r="T27" s="389"/>
      <c r="V27" s="393"/>
      <c r="W27" s="393"/>
      <c r="X27" s="393"/>
      <c r="Y27" s="393"/>
      <c r="Z27" s="393"/>
      <c r="AA27" s="393"/>
      <c r="AB27" s="393"/>
      <c r="AC27" s="393"/>
      <c r="AD27" s="393"/>
      <c r="AE27" s="393"/>
      <c r="AF27" s="393"/>
      <c r="AG27" s="393"/>
      <c r="AH27" s="393"/>
      <c r="AI27" s="401"/>
      <c r="AJ27" s="400"/>
      <c r="AK27" s="393"/>
      <c r="AL27" s="400"/>
      <c r="AM27" s="400"/>
      <c r="AN27" s="400"/>
      <c r="AO27" s="400"/>
      <c r="AP27" s="400"/>
      <c r="AQ27" s="400"/>
      <c r="AR27" s="400" t="s">
        <v>130</v>
      </c>
      <c r="AS27" s="400"/>
      <c r="AT27" s="400"/>
      <c r="AU27" s="400"/>
      <c r="AV27" s="400"/>
      <c r="AW27" s="400"/>
      <c r="AX27" s="400"/>
      <c r="AY27" s="400"/>
      <c r="AZ27" s="230">
        <f t="shared" si="7"/>
        <v>0</v>
      </c>
      <c r="BA27" s="400"/>
      <c r="BB27" s="412" t="str">
        <f t="shared" si="1"/>
        <v/>
      </c>
      <c r="BC27" s="400"/>
      <c r="BD27" s="400"/>
      <c r="BE27" s="400"/>
    </row>
    <row r="28" customHeight="1" spans="1:57">
      <c r="A28" s="384" t="s">
        <v>428</v>
      </c>
      <c r="B28" s="385"/>
      <c r="C28" s="389"/>
      <c r="D28" s="389"/>
      <c r="E28" s="16">
        <f t="shared" ref="E28:K28" si="8">SUM(E8:E27)</f>
        <v>0</v>
      </c>
      <c r="F28" s="16"/>
      <c r="G28" s="16">
        <f t="shared" si="8"/>
        <v>0</v>
      </c>
      <c r="H28" s="16">
        <f t="shared" si="8"/>
        <v>0</v>
      </c>
      <c r="I28" s="16"/>
      <c r="J28" s="16">
        <f t="shared" si="8"/>
        <v>0</v>
      </c>
      <c r="K28" s="16">
        <f t="shared" si="8"/>
        <v>0</v>
      </c>
      <c r="L28" s="387"/>
      <c r="M28" s="16">
        <f>SUM(M8:M27)</f>
        <v>0</v>
      </c>
      <c r="N28" s="16"/>
      <c r="O28" s="16"/>
      <c r="P28" s="16">
        <f>SUM(P8:P27)</f>
        <v>0</v>
      </c>
      <c r="Q28" s="387"/>
      <c r="R28" s="16">
        <f>SUM(R8:R27)</f>
        <v>0</v>
      </c>
      <c r="S28" s="387" t="str">
        <f t="shared" si="6"/>
        <v/>
      </c>
      <c r="T28" s="389"/>
      <c r="V28" s="393"/>
      <c r="W28" s="393"/>
      <c r="X28" s="393"/>
      <c r="Y28" s="393"/>
      <c r="Z28" s="393"/>
      <c r="AA28" s="393"/>
      <c r="AB28" s="393"/>
      <c r="AC28" s="393"/>
      <c r="AD28" s="393"/>
      <c r="AE28" s="393"/>
      <c r="AF28" s="393"/>
      <c r="AG28" s="393"/>
      <c r="AH28" s="393"/>
      <c r="AI28" s="401"/>
      <c r="AJ28" s="400"/>
      <c r="AK28" s="393"/>
      <c r="AL28" s="400"/>
      <c r="AM28" s="400"/>
      <c r="AN28" s="400"/>
      <c r="AO28" s="400"/>
      <c r="AP28" s="400"/>
      <c r="AQ28" s="400"/>
      <c r="AR28" s="400" t="s">
        <v>130</v>
      </c>
      <c r="AS28" s="400"/>
      <c r="AT28" s="400"/>
      <c r="AU28" s="400"/>
      <c r="AV28" s="400"/>
      <c r="AW28" s="400"/>
      <c r="AX28" s="400"/>
      <c r="AY28" s="400"/>
      <c r="AZ28" s="230">
        <f t="shared" si="7"/>
        <v>0</v>
      </c>
      <c r="BA28" s="400"/>
      <c r="BB28" s="412" t="str">
        <f t="shared" si="1"/>
        <v/>
      </c>
      <c r="BC28" s="400"/>
      <c r="BD28" s="400"/>
      <c r="BE28" s="400"/>
    </row>
    <row r="29" customHeight="1" spans="1:57">
      <c r="A29" s="370" t="str">
        <f>基本信息输入表!$K$6&amp;"填表人："&amp;基本信息输入表!$M$28</f>
        <v>产权持有单位填表人：王若初</v>
      </c>
      <c r="L29" s="370"/>
      <c r="R29" s="370" t="str">
        <f>"评估人员："&amp;基本信息输入表!$Q$28</f>
        <v>评估人员：王秀红</v>
      </c>
      <c r="V29" s="443"/>
      <c r="W29" s="443"/>
      <c r="X29" s="443"/>
      <c r="Y29" s="443"/>
      <c r="Z29" s="443"/>
      <c r="AA29" s="443"/>
      <c r="AB29" s="443"/>
      <c r="AC29" s="443"/>
      <c r="AD29" s="443"/>
      <c r="AE29" s="443"/>
      <c r="AF29" s="443"/>
      <c r="AG29" s="443"/>
      <c r="AH29" s="444"/>
      <c r="AI29" s="445"/>
      <c r="AJ29" s="446"/>
      <c r="AK29" s="443"/>
      <c r="AL29" s="446"/>
      <c r="AM29" s="444"/>
      <c r="AN29" s="444"/>
      <c r="AO29" s="446"/>
      <c r="AP29" s="446"/>
      <c r="AQ29" s="446"/>
      <c r="AR29" s="446" t="s">
        <v>130</v>
      </c>
      <c r="AS29" s="446"/>
      <c r="AT29" s="446"/>
      <c r="AU29" s="446"/>
      <c r="AV29" s="446"/>
      <c r="AW29" s="446"/>
      <c r="AX29" s="446"/>
      <c r="AY29" s="446"/>
      <c r="AZ29" s="447">
        <f t="shared" si="7"/>
        <v>0</v>
      </c>
      <c r="BA29" s="446"/>
      <c r="BB29" s="448" t="str">
        <f t="shared" si="1"/>
        <v/>
      </c>
      <c r="BC29" s="446"/>
      <c r="BD29" s="446"/>
      <c r="BE29" s="446"/>
    </row>
    <row r="30" customHeight="1" spans="1:12">
      <c r="A30" s="370" t="str">
        <f>"填表日期："&amp;YEAR(基本信息输入表!$O$28)&amp;"年"&amp;MONTH(基本信息输入表!$O$28)&amp;"月"&amp;DAY(基本信息输入表!$O$28)&amp;"日"</f>
        <v>填表日期：2023年2月15日</v>
      </c>
      <c r="L30" s="370"/>
    </row>
    <row r="31" customHeight="1" spans="21:21">
      <c r="U31" s="394" t="s">
        <v>310</v>
      </c>
    </row>
  </sheetData>
  <mergeCells count="41">
    <mergeCell ref="A2:T2"/>
    <mergeCell ref="A3:T3"/>
    <mergeCell ref="V5:AC5"/>
    <mergeCell ref="AD5:AP5"/>
    <mergeCell ref="AQ5:BA5"/>
    <mergeCell ref="BB5:BE5"/>
    <mergeCell ref="E6:G6"/>
    <mergeCell ref="H6:J6"/>
    <mergeCell ref="K6:M6"/>
    <mergeCell ref="P6:R6"/>
    <mergeCell ref="AD6:AJ6"/>
    <mergeCell ref="AK6:AL6"/>
    <mergeCell ref="AM6:AN6"/>
    <mergeCell ref="AR6:AS6"/>
    <mergeCell ref="AT6:AY6"/>
    <mergeCell ref="A28:B28"/>
    <mergeCell ref="A6:A7"/>
    <mergeCell ref="B6:B7"/>
    <mergeCell ref="C6:C7"/>
    <mergeCell ref="D6:D7"/>
    <mergeCell ref="N6:N7"/>
    <mergeCell ref="O6:O7"/>
    <mergeCell ref="S6:S7"/>
    <mergeCell ref="T6:T7"/>
    <mergeCell ref="V6:V7"/>
    <mergeCell ref="W6:W7"/>
    <mergeCell ref="X6:X7"/>
    <mergeCell ref="Y6:Y7"/>
    <mergeCell ref="Z6:Z7"/>
    <mergeCell ref="AA6:AA7"/>
    <mergeCell ref="AB6:AB7"/>
    <mergeCell ref="AC6:AC7"/>
    <mergeCell ref="AO6:AO7"/>
    <mergeCell ref="AP6:AP7"/>
    <mergeCell ref="AQ6:AQ7"/>
    <mergeCell ref="AZ6:AZ7"/>
    <mergeCell ref="BA6:BA7"/>
    <mergeCell ref="BB6:BB7"/>
    <mergeCell ref="BC6:BC7"/>
    <mergeCell ref="BD6:BD7"/>
    <mergeCell ref="BE6:BE7"/>
  </mergeCells>
  <dataValidations count="1">
    <dataValidation type="list" allowBlank="1" showInputMessage="1" showErrorMessage="1" sqref="AH8:AH28 AK8:AK29 AM8:AM28 AR8:AR29 AT8:AT29 V8:AA29 AD8:AG29">
      <formula1/>
    </dataValidation>
  </dataValidations>
  <hyperlinks>
    <hyperlink ref="A1" location="索引目录!A1" display="返回索引目录"/>
  </hyperlinks>
  <printOptions horizontalCentered="1"/>
  <pageMargins left="0.984027777777778" right="0.984027777777778" top="0.984027777777778" bottom="0.984027777777778" header="0.313888888888889" footer="0.354166666666667"/>
  <pageSetup paperSize="9" scale="85" fitToHeight="1000" orientation="landscape"/>
  <headerFooter scaleWithDoc="0">
    <oddFooter>&amp;R&amp;"宋体,常规"&amp;10&amp;P/&amp;N</oddFooter>
  </headerFooter>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31"/>
  <sheetViews>
    <sheetView showGridLines="0" workbookViewId="0">
      <selection activeCell="P30" sqref="P30"/>
    </sheetView>
  </sheetViews>
  <sheetFormatPr defaultColWidth="9" defaultRowHeight="15.75" customHeight="1"/>
  <cols>
    <col min="1" max="1" width="5.75" style="370" customWidth="1"/>
    <col min="2" max="2" width="13.625" style="370" customWidth="1"/>
    <col min="3" max="3" width="11" style="370" customWidth="1"/>
    <col min="4" max="4" width="5.125" style="370" customWidth="1"/>
    <col min="5" max="10" width="10.625" style="370" hidden="1" customWidth="1" outlineLevel="1"/>
    <col min="11" max="11" width="10.625" style="370" customWidth="1" collapsed="1"/>
    <col min="12" max="16" width="10.625" style="370" customWidth="1"/>
    <col min="17" max="17" width="7" style="370" customWidth="1"/>
    <col min="18" max="18" width="8.125" style="370" customWidth="1"/>
    <col min="19" max="19" width="9" style="370"/>
    <col min="20" max="25" width="5.625" style="372" customWidth="1" outlineLevel="1"/>
    <col min="26" max="26" width="14.875" style="372" customWidth="1" outlineLevel="1"/>
    <col min="27" max="27" width="13.625" style="372" customWidth="1"/>
    <col min="28" max="30" width="5.625" style="372" customWidth="1" outlineLevel="1"/>
    <col min="31" max="32" width="7.375" style="372" customWidth="1" outlineLevel="1"/>
    <col min="33" max="33" width="5.625" style="372" customWidth="1" outlineLevel="1"/>
    <col min="34" max="37" width="8.625" style="372" customWidth="1" outlineLevel="1"/>
    <col min="38" max="38" width="14.625" style="372" customWidth="1" outlineLevel="1"/>
    <col min="39" max="39" width="13.625" style="372" customWidth="1"/>
    <col min="40" max="40" width="8.625" style="372" customWidth="1" outlineLevel="2"/>
    <col min="41" max="41" width="8.625" style="372" customWidth="1" outlineLevel="1"/>
    <col min="42" max="42" width="13.75" style="372" customWidth="1"/>
    <col min="43" max="45" width="13.625" style="372" customWidth="1" outlineLevel="1"/>
    <col min="46" max="46" width="13.625" style="372" customWidth="1"/>
    <col min="47" max="16384" width="9" style="370"/>
  </cols>
  <sheetData>
    <row r="1" customHeight="1" spans="1:1">
      <c r="A1" s="5" t="s">
        <v>311</v>
      </c>
    </row>
    <row r="2" s="368" customFormat="1" ht="30" customHeight="1" spans="1:46">
      <c r="A2" s="373" t="s">
        <v>431</v>
      </c>
      <c r="B2" s="374"/>
      <c r="C2" s="374"/>
      <c r="D2" s="374"/>
      <c r="E2" s="374"/>
      <c r="F2" s="374"/>
      <c r="G2" s="374"/>
      <c r="H2" s="374"/>
      <c r="I2" s="374"/>
      <c r="J2" s="374"/>
      <c r="K2" s="374"/>
      <c r="L2" s="374"/>
      <c r="M2" s="374"/>
      <c r="N2" s="374"/>
      <c r="O2" s="374"/>
      <c r="P2" s="374"/>
      <c r="Q2" s="374"/>
      <c r="R2" s="374"/>
      <c r="T2" s="390"/>
      <c r="U2" s="390"/>
      <c r="V2" s="390"/>
      <c r="W2" s="390"/>
      <c r="X2" s="390"/>
      <c r="Y2" s="390"/>
      <c r="Z2" s="390"/>
      <c r="AA2" s="390"/>
      <c r="AB2" s="390"/>
      <c r="AC2" s="390"/>
      <c r="AD2" s="390"/>
      <c r="AE2" s="390"/>
      <c r="AF2" s="390"/>
      <c r="AG2" s="390"/>
      <c r="AH2" s="390"/>
      <c r="AI2" s="390"/>
      <c r="AJ2" s="390"/>
      <c r="AK2" s="390"/>
      <c r="AL2" s="390"/>
      <c r="AM2" s="390"/>
      <c r="AN2" s="390"/>
      <c r="AO2" s="390"/>
      <c r="AP2" s="390"/>
      <c r="AQ2" s="390"/>
      <c r="AR2" s="390"/>
      <c r="AS2" s="390"/>
      <c r="AT2" s="390"/>
    </row>
    <row r="3" customHeight="1" spans="1:18">
      <c r="A3" s="369" t="str">
        <f>"评估基准日："&amp;TEXT(基本信息输入表!M7,"yyyy年mm月dd日")</f>
        <v>评估基准日：2023年01月31日</v>
      </c>
      <c r="B3" s="369"/>
      <c r="C3" s="369"/>
      <c r="D3" s="369"/>
      <c r="E3" s="369"/>
      <c r="F3" s="369"/>
      <c r="G3" s="369"/>
      <c r="H3" s="369"/>
      <c r="I3" s="369"/>
      <c r="J3" s="369"/>
      <c r="K3" s="369"/>
      <c r="L3" s="369"/>
      <c r="M3" s="369"/>
      <c r="N3" s="369"/>
      <c r="O3" s="369"/>
      <c r="P3" s="369"/>
      <c r="Q3" s="369"/>
      <c r="R3" s="369"/>
    </row>
    <row r="4" ht="14.1" customHeight="1" spans="1:18">
      <c r="A4" s="369"/>
      <c r="B4" s="369"/>
      <c r="C4" s="369"/>
      <c r="D4" s="369"/>
      <c r="E4" s="369"/>
      <c r="F4" s="369"/>
      <c r="G4" s="369"/>
      <c r="H4" s="369"/>
      <c r="I4" s="369"/>
      <c r="J4" s="369"/>
      <c r="K4" s="369"/>
      <c r="L4" s="369"/>
      <c r="M4" s="369"/>
      <c r="N4" s="369"/>
      <c r="O4" s="369"/>
      <c r="P4" s="369"/>
      <c r="Q4" s="388" t="s">
        <v>432</v>
      </c>
      <c r="R4" s="388"/>
    </row>
    <row r="5" customHeight="1" spans="1:46">
      <c r="A5" s="370" t="str">
        <f>基本信息输入表!K6&amp;"："&amp;基本信息输入表!M6</f>
        <v>产权持有单位：山东烟草投资管理有限公司</v>
      </c>
      <c r="R5" s="388" t="s">
        <v>227</v>
      </c>
      <c r="T5" s="391" t="s">
        <v>372</v>
      </c>
      <c r="U5" s="391"/>
      <c r="V5" s="391"/>
      <c r="W5" s="391"/>
      <c r="X5" s="391"/>
      <c r="Y5" s="391"/>
      <c r="Z5" s="391"/>
      <c r="AA5" s="391"/>
      <c r="AB5" s="395" t="s">
        <v>373</v>
      </c>
      <c r="AC5" s="396"/>
      <c r="AD5" s="396"/>
      <c r="AE5" s="396"/>
      <c r="AF5" s="396"/>
      <c r="AG5" s="396"/>
      <c r="AH5" s="396"/>
      <c r="AI5" s="396"/>
      <c r="AJ5" s="396"/>
      <c r="AK5" s="396"/>
      <c r="AL5" s="396"/>
      <c r="AM5" s="397"/>
      <c r="AN5" s="402" t="s">
        <v>374</v>
      </c>
      <c r="AO5" s="403"/>
      <c r="AP5" s="410"/>
      <c r="AQ5" s="398" t="s">
        <v>375</v>
      </c>
      <c r="AR5" s="398"/>
      <c r="AS5" s="398"/>
      <c r="AT5" s="398"/>
    </row>
    <row r="6" s="369" customFormat="1" customHeight="1" spans="1:46">
      <c r="A6" s="375" t="s">
        <v>228</v>
      </c>
      <c r="B6" s="375" t="s">
        <v>376</v>
      </c>
      <c r="C6" s="375" t="s">
        <v>433</v>
      </c>
      <c r="D6" s="442" t="s">
        <v>377</v>
      </c>
      <c r="E6" s="378" t="s">
        <v>378</v>
      </c>
      <c r="F6" s="378"/>
      <c r="G6" s="378"/>
      <c r="H6" s="378" t="s">
        <v>379</v>
      </c>
      <c r="I6" s="378"/>
      <c r="J6" s="378"/>
      <c r="K6" s="375" t="s">
        <v>202</v>
      </c>
      <c r="L6" s="375"/>
      <c r="M6" s="375"/>
      <c r="N6" s="375" t="s">
        <v>352</v>
      </c>
      <c r="O6" s="375"/>
      <c r="P6" s="375"/>
      <c r="Q6" s="375" t="s">
        <v>205</v>
      </c>
      <c r="R6" s="375" t="s">
        <v>380</v>
      </c>
      <c r="T6" s="391" t="s">
        <v>381</v>
      </c>
      <c r="U6" s="391" t="s">
        <v>382</v>
      </c>
      <c r="V6" s="391" t="s">
        <v>383</v>
      </c>
      <c r="W6" s="391" t="s">
        <v>384</v>
      </c>
      <c r="X6" s="415" t="s">
        <v>385</v>
      </c>
      <c r="Y6" s="392" t="s">
        <v>386</v>
      </c>
      <c r="Z6" s="391" t="s">
        <v>387</v>
      </c>
      <c r="AA6" s="391"/>
      <c r="AB6" s="395" t="s">
        <v>388</v>
      </c>
      <c r="AC6" s="396"/>
      <c r="AD6" s="396"/>
      <c r="AE6" s="396"/>
      <c r="AF6" s="396"/>
      <c r="AG6" s="397"/>
      <c r="AH6" s="398" t="s">
        <v>389</v>
      </c>
      <c r="AI6" s="398"/>
      <c r="AJ6" s="398" t="s">
        <v>390</v>
      </c>
      <c r="AK6" s="398"/>
      <c r="AL6" s="398" t="s">
        <v>391</v>
      </c>
      <c r="AM6" s="404"/>
      <c r="AN6" s="391" t="s">
        <v>392</v>
      </c>
      <c r="AO6" s="391" t="s">
        <v>352</v>
      </c>
      <c r="AP6" s="426"/>
      <c r="AQ6" s="404" t="s">
        <v>393</v>
      </c>
      <c r="AR6" s="404" t="s">
        <v>394</v>
      </c>
      <c r="AS6" s="398" t="s">
        <v>395</v>
      </c>
      <c r="AT6" s="404"/>
    </row>
    <row r="7" s="369" customFormat="1" customHeight="1" spans="1:46">
      <c r="A7" s="375"/>
      <c r="B7" s="375"/>
      <c r="C7" s="375"/>
      <c r="D7" s="442"/>
      <c r="E7" s="378" t="s">
        <v>396</v>
      </c>
      <c r="F7" s="378" t="s">
        <v>397</v>
      </c>
      <c r="G7" s="378" t="s">
        <v>398</v>
      </c>
      <c r="H7" s="378" t="s">
        <v>396</v>
      </c>
      <c r="I7" s="378" t="s">
        <v>397</v>
      </c>
      <c r="J7" s="378" t="s">
        <v>398</v>
      </c>
      <c r="K7" s="375" t="s">
        <v>396</v>
      </c>
      <c r="L7" s="375" t="s">
        <v>397</v>
      </c>
      <c r="M7" s="375" t="s">
        <v>398</v>
      </c>
      <c r="N7" s="387" t="s">
        <v>399</v>
      </c>
      <c r="O7" s="375" t="s">
        <v>400</v>
      </c>
      <c r="P7" s="375" t="s">
        <v>398</v>
      </c>
      <c r="Q7" s="375"/>
      <c r="R7" s="375"/>
      <c r="T7" s="391"/>
      <c r="U7" s="391"/>
      <c r="V7" s="391"/>
      <c r="W7" s="391"/>
      <c r="X7" s="391"/>
      <c r="Y7" s="391"/>
      <c r="Z7" s="391"/>
      <c r="AA7" s="391"/>
      <c r="AB7" s="398" t="s">
        <v>401</v>
      </c>
      <c r="AC7" s="398" t="s">
        <v>402</v>
      </c>
      <c r="AD7" s="398" t="s">
        <v>403</v>
      </c>
      <c r="AE7" s="398" t="s">
        <v>404</v>
      </c>
      <c r="AF7" s="398" t="s">
        <v>405</v>
      </c>
      <c r="AG7" s="395" t="s">
        <v>406</v>
      </c>
      <c r="AH7" s="398" t="s">
        <v>407</v>
      </c>
      <c r="AI7" s="398" t="s">
        <v>408</v>
      </c>
      <c r="AJ7" s="398" t="s">
        <v>407</v>
      </c>
      <c r="AK7" s="398" t="s">
        <v>409</v>
      </c>
      <c r="AL7" s="398"/>
      <c r="AM7" s="405"/>
      <c r="AN7" s="391"/>
      <c r="AO7" s="391"/>
      <c r="AP7" s="422"/>
      <c r="AQ7" s="405"/>
      <c r="AR7" s="405"/>
      <c r="AS7" s="398"/>
      <c r="AT7" s="405"/>
    </row>
    <row r="8" customHeight="1" spans="1:46">
      <c r="A8" s="381" t="str">
        <f>IF(B8="","",ROW()-7)</f>
        <v/>
      </c>
      <c r="B8" s="382"/>
      <c r="C8" s="375"/>
      <c r="D8" s="414"/>
      <c r="E8" s="414"/>
      <c r="F8" s="414"/>
      <c r="G8" s="414"/>
      <c r="H8" s="414"/>
      <c r="I8" s="414"/>
      <c r="J8" s="414"/>
      <c r="K8" s="16">
        <f>E8+H8</f>
        <v>0</v>
      </c>
      <c r="L8" s="16" t="str">
        <f>IFERROR(M8/K8,"")</f>
        <v/>
      </c>
      <c r="M8" s="16">
        <f>J8+G8</f>
        <v>0</v>
      </c>
      <c r="N8" s="16"/>
      <c r="O8" s="387"/>
      <c r="P8" s="387">
        <f>N8*O8</f>
        <v>0</v>
      </c>
      <c r="Q8" s="387" t="str">
        <f>IF(M8=0,"",(P8-M8)/M8*100)</f>
        <v/>
      </c>
      <c r="R8" s="389"/>
      <c r="T8" s="393"/>
      <c r="U8" s="393"/>
      <c r="V8" s="393"/>
      <c r="W8" s="393"/>
      <c r="X8" s="393"/>
      <c r="Y8" s="393"/>
      <c r="Z8" s="393"/>
      <c r="AA8" s="393"/>
      <c r="AB8" s="393"/>
      <c r="AC8" s="393"/>
      <c r="AD8" s="393"/>
      <c r="AE8" s="393"/>
      <c r="AF8" s="400"/>
      <c r="AG8" s="400"/>
      <c r="AH8" s="393"/>
      <c r="AI8" s="400"/>
      <c r="AJ8" s="400"/>
      <c r="AK8" s="400"/>
      <c r="AL8" s="400"/>
      <c r="AM8" s="400"/>
      <c r="AN8" s="400"/>
      <c r="AO8" s="230"/>
      <c r="AP8" s="400"/>
      <c r="AQ8" s="412" t="str">
        <f t="shared" ref="AQ8:AQ28" si="0">IFERROR((AO8-M7)/(M7)*100,"")</f>
        <v/>
      </c>
      <c r="AR8" s="400"/>
      <c r="AS8" s="400"/>
      <c r="AT8" s="400"/>
    </row>
    <row r="9" customHeight="1" spans="1:46">
      <c r="A9" s="381" t="str">
        <f t="shared" ref="A9:A27" si="1">IF(B9="","",ROW()-7)</f>
        <v/>
      </c>
      <c r="B9" s="382"/>
      <c r="C9" s="375"/>
      <c r="D9" s="389"/>
      <c r="E9" s="389"/>
      <c r="F9" s="389"/>
      <c r="G9" s="389"/>
      <c r="H9" s="389"/>
      <c r="I9" s="389"/>
      <c r="J9" s="389"/>
      <c r="K9" s="16">
        <f t="shared" ref="K9:K27" si="2">E9+H9</f>
        <v>0</v>
      </c>
      <c r="L9" s="16" t="str">
        <f t="shared" ref="L9:L27" si="3">IFERROR(M9/K9,"")</f>
        <v/>
      </c>
      <c r="M9" s="16">
        <f t="shared" ref="M9:M27" si="4">J9+G9</f>
        <v>0</v>
      </c>
      <c r="N9" s="16"/>
      <c r="O9" s="387"/>
      <c r="P9" s="387">
        <f t="shared" ref="P9:P27" si="5">N9*O9</f>
        <v>0</v>
      </c>
      <c r="Q9" s="387" t="str">
        <f t="shared" ref="Q9:Q27" si="6">IF(M9=0,"",(P9-M9)/M9*100)</f>
        <v/>
      </c>
      <c r="R9" s="389"/>
      <c r="T9" s="393"/>
      <c r="U9" s="393"/>
      <c r="V9" s="393"/>
      <c r="W9" s="393"/>
      <c r="X9" s="393"/>
      <c r="Y9" s="393"/>
      <c r="Z9" s="393"/>
      <c r="AA9" s="393"/>
      <c r="AB9" s="393"/>
      <c r="AC9" s="393"/>
      <c r="AD9" s="393"/>
      <c r="AE9" s="393"/>
      <c r="AF9" s="401"/>
      <c r="AG9" s="400"/>
      <c r="AH9" s="393"/>
      <c r="AI9" s="400"/>
      <c r="AJ9" s="400"/>
      <c r="AK9" s="400"/>
      <c r="AL9" s="400"/>
      <c r="AM9" s="400"/>
      <c r="AN9" s="400"/>
      <c r="AO9" s="230"/>
      <c r="AP9" s="400"/>
      <c r="AQ9" s="412" t="str">
        <f t="shared" si="0"/>
        <v/>
      </c>
      <c r="AR9" s="400"/>
      <c r="AS9" s="400"/>
      <c r="AT9" s="400"/>
    </row>
    <row r="10" customHeight="1" spans="1:46">
      <c r="A10" s="381" t="str">
        <f t="shared" si="1"/>
        <v/>
      </c>
      <c r="B10" s="382"/>
      <c r="C10" s="375"/>
      <c r="D10" s="389"/>
      <c r="E10" s="389"/>
      <c r="F10" s="389"/>
      <c r="G10" s="389"/>
      <c r="H10" s="389"/>
      <c r="I10" s="389"/>
      <c r="J10" s="389"/>
      <c r="K10" s="16">
        <f t="shared" si="2"/>
        <v>0</v>
      </c>
      <c r="L10" s="16" t="str">
        <f t="shared" si="3"/>
        <v/>
      </c>
      <c r="M10" s="16">
        <f t="shared" si="4"/>
        <v>0</v>
      </c>
      <c r="N10" s="16"/>
      <c r="O10" s="387"/>
      <c r="P10" s="387">
        <f t="shared" si="5"/>
        <v>0</v>
      </c>
      <c r="Q10" s="387" t="str">
        <f t="shared" si="6"/>
        <v/>
      </c>
      <c r="R10" s="389"/>
      <c r="T10" s="393"/>
      <c r="U10" s="393"/>
      <c r="V10" s="393"/>
      <c r="W10" s="393"/>
      <c r="X10" s="393"/>
      <c r="Y10" s="393"/>
      <c r="Z10" s="393"/>
      <c r="AA10" s="393"/>
      <c r="AB10" s="393"/>
      <c r="AC10" s="393"/>
      <c r="AD10" s="393"/>
      <c r="AE10" s="393"/>
      <c r="AF10" s="401"/>
      <c r="AG10" s="400"/>
      <c r="AH10" s="393"/>
      <c r="AI10" s="400"/>
      <c r="AJ10" s="400"/>
      <c r="AK10" s="400"/>
      <c r="AL10" s="400"/>
      <c r="AM10" s="400"/>
      <c r="AN10" s="400"/>
      <c r="AO10" s="230"/>
      <c r="AP10" s="400"/>
      <c r="AQ10" s="412" t="str">
        <f t="shared" si="0"/>
        <v/>
      </c>
      <c r="AR10" s="400"/>
      <c r="AS10" s="400"/>
      <c r="AT10" s="400"/>
    </row>
    <row r="11" customHeight="1" spans="1:46">
      <c r="A11" s="381" t="str">
        <f t="shared" si="1"/>
        <v/>
      </c>
      <c r="B11" s="382"/>
      <c r="C11" s="375"/>
      <c r="D11" s="389"/>
      <c r="E11" s="389"/>
      <c r="F11" s="389"/>
      <c r="G11" s="389"/>
      <c r="H11" s="389"/>
      <c r="I11" s="389"/>
      <c r="J11" s="389"/>
      <c r="K11" s="16">
        <f t="shared" si="2"/>
        <v>0</v>
      </c>
      <c r="L11" s="16" t="str">
        <f t="shared" si="3"/>
        <v/>
      </c>
      <c r="M11" s="16">
        <f t="shared" si="4"/>
        <v>0</v>
      </c>
      <c r="N11" s="16"/>
      <c r="O11" s="387"/>
      <c r="P11" s="387">
        <f t="shared" si="5"/>
        <v>0</v>
      </c>
      <c r="Q11" s="387" t="str">
        <f t="shared" si="6"/>
        <v/>
      </c>
      <c r="R11" s="389"/>
      <c r="T11" s="393"/>
      <c r="U11" s="393"/>
      <c r="V11" s="393"/>
      <c r="W11" s="393"/>
      <c r="X11" s="393"/>
      <c r="Y11" s="393"/>
      <c r="Z11" s="393"/>
      <c r="AA11" s="393"/>
      <c r="AB11" s="393"/>
      <c r="AC11" s="393"/>
      <c r="AD11" s="393"/>
      <c r="AE11" s="393"/>
      <c r="AF11" s="401"/>
      <c r="AG11" s="400"/>
      <c r="AH11" s="393"/>
      <c r="AI11" s="400"/>
      <c r="AJ11" s="400"/>
      <c r="AK11" s="400"/>
      <c r="AL11" s="400"/>
      <c r="AM11" s="400"/>
      <c r="AN11" s="400"/>
      <c r="AO11" s="230"/>
      <c r="AP11" s="400"/>
      <c r="AQ11" s="412" t="str">
        <f t="shared" si="0"/>
        <v/>
      </c>
      <c r="AR11" s="400"/>
      <c r="AS11" s="400"/>
      <c r="AT11" s="400"/>
    </row>
    <row r="12" customHeight="1" spans="1:46">
      <c r="A12" s="381" t="str">
        <f t="shared" si="1"/>
        <v/>
      </c>
      <c r="B12" s="382"/>
      <c r="C12" s="375"/>
      <c r="D12" s="389"/>
      <c r="E12" s="389"/>
      <c r="F12" s="389"/>
      <c r="G12" s="389"/>
      <c r="H12" s="389"/>
      <c r="I12" s="389"/>
      <c r="J12" s="389"/>
      <c r="K12" s="16">
        <f t="shared" si="2"/>
        <v>0</v>
      </c>
      <c r="L12" s="16" t="str">
        <f t="shared" si="3"/>
        <v/>
      </c>
      <c r="M12" s="16">
        <f t="shared" si="4"/>
        <v>0</v>
      </c>
      <c r="N12" s="16"/>
      <c r="O12" s="387"/>
      <c r="P12" s="387">
        <f t="shared" si="5"/>
        <v>0</v>
      </c>
      <c r="Q12" s="387" t="str">
        <f t="shared" si="6"/>
        <v/>
      </c>
      <c r="R12" s="389"/>
      <c r="T12" s="393"/>
      <c r="U12" s="393"/>
      <c r="V12" s="393"/>
      <c r="W12" s="393"/>
      <c r="X12" s="393"/>
      <c r="Y12" s="393"/>
      <c r="Z12" s="393"/>
      <c r="AA12" s="393"/>
      <c r="AB12" s="393"/>
      <c r="AC12" s="393"/>
      <c r="AD12" s="393"/>
      <c r="AE12" s="393"/>
      <c r="AF12" s="401"/>
      <c r="AG12" s="400"/>
      <c r="AH12" s="393"/>
      <c r="AI12" s="400"/>
      <c r="AJ12" s="400"/>
      <c r="AK12" s="400"/>
      <c r="AL12" s="400"/>
      <c r="AM12" s="400"/>
      <c r="AN12" s="400"/>
      <c r="AO12" s="230"/>
      <c r="AP12" s="400"/>
      <c r="AQ12" s="412" t="str">
        <f t="shared" si="0"/>
        <v/>
      </c>
      <c r="AR12" s="400"/>
      <c r="AS12" s="400"/>
      <c r="AT12" s="400"/>
    </row>
    <row r="13" customHeight="1" spans="1:46">
      <c r="A13" s="381" t="str">
        <f t="shared" si="1"/>
        <v/>
      </c>
      <c r="B13" s="382"/>
      <c r="C13" s="375"/>
      <c r="D13" s="389"/>
      <c r="E13" s="389"/>
      <c r="F13" s="389"/>
      <c r="G13" s="389"/>
      <c r="H13" s="389"/>
      <c r="I13" s="389"/>
      <c r="J13" s="389"/>
      <c r="K13" s="16">
        <f t="shared" si="2"/>
        <v>0</v>
      </c>
      <c r="L13" s="16" t="str">
        <f t="shared" si="3"/>
        <v/>
      </c>
      <c r="M13" s="16">
        <f t="shared" si="4"/>
        <v>0</v>
      </c>
      <c r="N13" s="16"/>
      <c r="O13" s="387"/>
      <c r="P13" s="387">
        <f t="shared" si="5"/>
        <v>0</v>
      </c>
      <c r="Q13" s="387" t="str">
        <f t="shared" si="6"/>
        <v/>
      </c>
      <c r="R13" s="389"/>
      <c r="T13" s="393"/>
      <c r="U13" s="393"/>
      <c r="V13" s="393"/>
      <c r="W13" s="393"/>
      <c r="X13" s="393"/>
      <c r="Y13" s="393"/>
      <c r="Z13" s="393"/>
      <c r="AA13" s="393"/>
      <c r="AB13" s="393"/>
      <c r="AC13" s="393"/>
      <c r="AD13" s="393"/>
      <c r="AE13" s="393"/>
      <c r="AF13" s="401"/>
      <c r="AG13" s="400"/>
      <c r="AH13" s="393"/>
      <c r="AI13" s="400"/>
      <c r="AJ13" s="400"/>
      <c r="AK13" s="400"/>
      <c r="AL13" s="400"/>
      <c r="AM13" s="400"/>
      <c r="AN13" s="400"/>
      <c r="AO13" s="230"/>
      <c r="AP13" s="400"/>
      <c r="AQ13" s="412" t="str">
        <f t="shared" si="0"/>
        <v/>
      </c>
      <c r="AR13" s="400"/>
      <c r="AS13" s="400"/>
      <c r="AT13" s="400"/>
    </row>
    <row r="14" customHeight="1" spans="1:46">
      <c r="A14" s="381" t="str">
        <f t="shared" si="1"/>
        <v/>
      </c>
      <c r="B14" s="382"/>
      <c r="C14" s="375"/>
      <c r="D14" s="389"/>
      <c r="E14" s="389"/>
      <c r="F14" s="389"/>
      <c r="G14" s="389"/>
      <c r="H14" s="389"/>
      <c r="I14" s="389"/>
      <c r="J14" s="389"/>
      <c r="K14" s="16">
        <f t="shared" si="2"/>
        <v>0</v>
      </c>
      <c r="L14" s="16" t="str">
        <f t="shared" si="3"/>
        <v/>
      </c>
      <c r="M14" s="16">
        <f t="shared" si="4"/>
        <v>0</v>
      </c>
      <c r="N14" s="16"/>
      <c r="O14" s="387"/>
      <c r="P14" s="387">
        <f t="shared" si="5"/>
        <v>0</v>
      </c>
      <c r="Q14" s="387" t="str">
        <f t="shared" si="6"/>
        <v/>
      </c>
      <c r="R14" s="389"/>
      <c r="T14" s="393"/>
      <c r="U14" s="393"/>
      <c r="V14" s="393"/>
      <c r="W14" s="393"/>
      <c r="X14" s="393"/>
      <c r="Y14" s="393"/>
      <c r="Z14" s="393"/>
      <c r="AA14" s="393"/>
      <c r="AB14" s="393"/>
      <c r="AC14" s="393"/>
      <c r="AD14" s="393"/>
      <c r="AE14" s="393"/>
      <c r="AF14" s="401"/>
      <c r="AG14" s="400"/>
      <c r="AH14" s="393"/>
      <c r="AI14" s="400"/>
      <c r="AJ14" s="400"/>
      <c r="AK14" s="400"/>
      <c r="AL14" s="400"/>
      <c r="AM14" s="400"/>
      <c r="AN14" s="400"/>
      <c r="AO14" s="230"/>
      <c r="AP14" s="400"/>
      <c r="AQ14" s="412" t="str">
        <f t="shared" si="0"/>
        <v/>
      </c>
      <c r="AR14" s="400"/>
      <c r="AS14" s="400"/>
      <c r="AT14" s="400"/>
    </row>
    <row r="15" customHeight="1" spans="1:46">
      <c r="A15" s="381" t="str">
        <f t="shared" si="1"/>
        <v/>
      </c>
      <c r="B15" s="382"/>
      <c r="C15" s="375"/>
      <c r="D15" s="389"/>
      <c r="E15" s="389"/>
      <c r="F15" s="389"/>
      <c r="G15" s="389"/>
      <c r="H15" s="389"/>
      <c r="I15" s="389"/>
      <c r="J15" s="389"/>
      <c r="K15" s="16">
        <f t="shared" si="2"/>
        <v>0</v>
      </c>
      <c r="L15" s="16" t="str">
        <f t="shared" si="3"/>
        <v/>
      </c>
      <c r="M15" s="16">
        <f t="shared" si="4"/>
        <v>0</v>
      </c>
      <c r="N15" s="16"/>
      <c r="O15" s="387"/>
      <c r="P15" s="387">
        <f t="shared" si="5"/>
        <v>0</v>
      </c>
      <c r="Q15" s="387" t="str">
        <f t="shared" si="6"/>
        <v/>
      </c>
      <c r="R15" s="389"/>
      <c r="T15" s="393"/>
      <c r="U15" s="393"/>
      <c r="V15" s="393"/>
      <c r="W15" s="393"/>
      <c r="X15" s="393"/>
      <c r="Y15" s="393"/>
      <c r="Z15" s="393"/>
      <c r="AA15" s="393"/>
      <c r="AB15" s="393"/>
      <c r="AC15" s="393"/>
      <c r="AD15" s="393"/>
      <c r="AE15" s="393"/>
      <c r="AF15" s="401"/>
      <c r="AG15" s="400"/>
      <c r="AH15" s="393"/>
      <c r="AI15" s="400"/>
      <c r="AJ15" s="400"/>
      <c r="AK15" s="400"/>
      <c r="AL15" s="400"/>
      <c r="AM15" s="400"/>
      <c r="AN15" s="400"/>
      <c r="AO15" s="230"/>
      <c r="AP15" s="400"/>
      <c r="AQ15" s="412" t="str">
        <f t="shared" si="0"/>
        <v/>
      </c>
      <c r="AR15" s="400"/>
      <c r="AS15" s="400"/>
      <c r="AT15" s="400"/>
    </row>
    <row r="16" customHeight="1" spans="1:46">
      <c r="A16" s="381" t="str">
        <f t="shared" si="1"/>
        <v/>
      </c>
      <c r="B16" s="382"/>
      <c r="C16" s="375"/>
      <c r="D16" s="389"/>
      <c r="E16" s="389"/>
      <c r="F16" s="389"/>
      <c r="G16" s="389"/>
      <c r="H16" s="389"/>
      <c r="I16" s="389"/>
      <c r="J16" s="389"/>
      <c r="K16" s="16">
        <f t="shared" si="2"/>
        <v>0</v>
      </c>
      <c r="L16" s="16" t="str">
        <f t="shared" si="3"/>
        <v/>
      </c>
      <c r="M16" s="16">
        <f t="shared" si="4"/>
        <v>0</v>
      </c>
      <c r="N16" s="16"/>
      <c r="O16" s="387"/>
      <c r="P16" s="387">
        <f t="shared" si="5"/>
        <v>0</v>
      </c>
      <c r="Q16" s="387" t="str">
        <f t="shared" si="6"/>
        <v/>
      </c>
      <c r="R16" s="389"/>
      <c r="T16" s="393"/>
      <c r="U16" s="393"/>
      <c r="V16" s="393"/>
      <c r="W16" s="393"/>
      <c r="X16" s="393"/>
      <c r="Y16" s="393"/>
      <c r="Z16" s="393"/>
      <c r="AA16" s="393"/>
      <c r="AB16" s="393"/>
      <c r="AC16" s="393"/>
      <c r="AD16" s="393"/>
      <c r="AE16" s="393"/>
      <c r="AF16" s="401"/>
      <c r="AG16" s="400"/>
      <c r="AH16" s="393"/>
      <c r="AI16" s="400"/>
      <c r="AJ16" s="400"/>
      <c r="AK16" s="400"/>
      <c r="AL16" s="400"/>
      <c r="AM16" s="400"/>
      <c r="AN16" s="400"/>
      <c r="AO16" s="230"/>
      <c r="AP16" s="400"/>
      <c r="AQ16" s="412" t="str">
        <f t="shared" si="0"/>
        <v/>
      </c>
      <c r="AR16" s="400"/>
      <c r="AS16" s="400"/>
      <c r="AT16" s="400"/>
    </row>
    <row r="17" customHeight="1" spans="1:46">
      <c r="A17" s="381" t="str">
        <f t="shared" si="1"/>
        <v/>
      </c>
      <c r="B17" s="382"/>
      <c r="C17" s="375"/>
      <c r="D17" s="389"/>
      <c r="E17" s="389"/>
      <c r="F17" s="389"/>
      <c r="G17" s="389"/>
      <c r="H17" s="389"/>
      <c r="I17" s="389"/>
      <c r="J17" s="389"/>
      <c r="K17" s="16">
        <f t="shared" si="2"/>
        <v>0</v>
      </c>
      <c r="L17" s="16" t="str">
        <f t="shared" si="3"/>
        <v/>
      </c>
      <c r="M17" s="16">
        <f t="shared" si="4"/>
        <v>0</v>
      </c>
      <c r="N17" s="16"/>
      <c r="O17" s="387"/>
      <c r="P17" s="387">
        <f t="shared" si="5"/>
        <v>0</v>
      </c>
      <c r="Q17" s="387" t="str">
        <f t="shared" si="6"/>
        <v/>
      </c>
      <c r="R17" s="389"/>
      <c r="T17" s="393"/>
      <c r="U17" s="393"/>
      <c r="V17" s="393"/>
      <c r="W17" s="393"/>
      <c r="X17" s="393"/>
      <c r="Y17" s="393"/>
      <c r="Z17" s="393"/>
      <c r="AA17" s="393"/>
      <c r="AB17" s="393"/>
      <c r="AC17" s="393"/>
      <c r="AD17" s="393"/>
      <c r="AE17" s="393"/>
      <c r="AF17" s="401"/>
      <c r="AG17" s="400"/>
      <c r="AH17" s="393"/>
      <c r="AI17" s="400"/>
      <c r="AJ17" s="400"/>
      <c r="AK17" s="400"/>
      <c r="AL17" s="400"/>
      <c r="AM17" s="400"/>
      <c r="AN17" s="400"/>
      <c r="AO17" s="230"/>
      <c r="AP17" s="400"/>
      <c r="AQ17" s="412" t="str">
        <f t="shared" si="0"/>
        <v/>
      </c>
      <c r="AR17" s="400"/>
      <c r="AS17" s="400"/>
      <c r="AT17" s="400"/>
    </row>
    <row r="18" customHeight="1" spans="1:46">
      <c r="A18" s="381" t="str">
        <f t="shared" si="1"/>
        <v/>
      </c>
      <c r="B18" s="382"/>
      <c r="C18" s="375"/>
      <c r="D18" s="389"/>
      <c r="E18" s="389"/>
      <c r="F18" s="389"/>
      <c r="G18" s="389"/>
      <c r="H18" s="389"/>
      <c r="I18" s="389"/>
      <c r="J18" s="389"/>
      <c r="K18" s="16">
        <f t="shared" si="2"/>
        <v>0</v>
      </c>
      <c r="L18" s="16" t="str">
        <f t="shared" si="3"/>
        <v/>
      </c>
      <c r="M18" s="16">
        <f t="shared" si="4"/>
        <v>0</v>
      </c>
      <c r="N18" s="16"/>
      <c r="O18" s="387"/>
      <c r="P18" s="387">
        <f t="shared" si="5"/>
        <v>0</v>
      </c>
      <c r="Q18" s="387" t="str">
        <f t="shared" si="6"/>
        <v/>
      </c>
      <c r="R18" s="389"/>
      <c r="T18" s="393"/>
      <c r="U18" s="393"/>
      <c r="V18" s="393"/>
      <c r="W18" s="393"/>
      <c r="X18" s="393"/>
      <c r="Y18" s="393"/>
      <c r="Z18" s="393"/>
      <c r="AA18" s="393"/>
      <c r="AB18" s="393"/>
      <c r="AC18" s="393"/>
      <c r="AD18" s="393"/>
      <c r="AE18" s="393"/>
      <c r="AF18" s="401"/>
      <c r="AG18" s="400"/>
      <c r="AH18" s="393"/>
      <c r="AI18" s="400"/>
      <c r="AJ18" s="400"/>
      <c r="AK18" s="400"/>
      <c r="AL18" s="400"/>
      <c r="AM18" s="400"/>
      <c r="AN18" s="400"/>
      <c r="AO18" s="230"/>
      <c r="AP18" s="400"/>
      <c r="AQ18" s="412" t="str">
        <f t="shared" si="0"/>
        <v/>
      </c>
      <c r="AR18" s="400"/>
      <c r="AS18" s="400"/>
      <c r="AT18" s="400"/>
    </row>
    <row r="19" customHeight="1" spans="1:46">
      <c r="A19" s="381" t="str">
        <f t="shared" si="1"/>
        <v/>
      </c>
      <c r="B19" s="382"/>
      <c r="C19" s="375"/>
      <c r="D19" s="389"/>
      <c r="E19" s="389"/>
      <c r="F19" s="389"/>
      <c r="G19" s="389"/>
      <c r="H19" s="389"/>
      <c r="I19" s="389"/>
      <c r="J19" s="389"/>
      <c r="K19" s="16">
        <f t="shared" si="2"/>
        <v>0</v>
      </c>
      <c r="L19" s="16" t="str">
        <f t="shared" si="3"/>
        <v/>
      </c>
      <c r="M19" s="16">
        <f t="shared" si="4"/>
        <v>0</v>
      </c>
      <c r="N19" s="16"/>
      <c r="O19" s="387"/>
      <c r="P19" s="387">
        <f t="shared" si="5"/>
        <v>0</v>
      </c>
      <c r="Q19" s="387" t="str">
        <f t="shared" si="6"/>
        <v/>
      </c>
      <c r="R19" s="389"/>
      <c r="T19" s="393"/>
      <c r="U19" s="393"/>
      <c r="V19" s="393"/>
      <c r="W19" s="393"/>
      <c r="X19" s="393"/>
      <c r="Y19" s="393"/>
      <c r="Z19" s="393"/>
      <c r="AA19" s="393"/>
      <c r="AB19" s="393"/>
      <c r="AC19" s="393"/>
      <c r="AD19" s="393"/>
      <c r="AE19" s="393"/>
      <c r="AF19" s="401"/>
      <c r="AG19" s="400"/>
      <c r="AH19" s="393"/>
      <c r="AI19" s="400"/>
      <c r="AJ19" s="400"/>
      <c r="AK19" s="400"/>
      <c r="AL19" s="400"/>
      <c r="AM19" s="400"/>
      <c r="AN19" s="400"/>
      <c r="AO19" s="230"/>
      <c r="AP19" s="400"/>
      <c r="AQ19" s="412" t="str">
        <f t="shared" si="0"/>
        <v/>
      </c>
      <c r="AR19" s="400"/>
      <c r="AS19" s="400"/>
      <c r="AT19" s="400"/>
    </row>
    <row r="20" customHeight="1" spans="1:46">
      <c r="A20" s="381" t="str">
        <f t="shared" si="1"/>
        <v/>
      </c>
      <c r="B20" s="382"/>
      <c r="C20" s="375"/>
      <c r="D20" s="389"/>
      <c r="E20" s="389"/>
      <c r="F20" s="389"/>
      <c r="G20" s="389"/>
      <c r="H20" s="389"/>
      <c r="I20" s="389"/>
      <c r="J20" s="389"/>
      <c r="K20" s="16">
        <f t="shared" si="2"/>
        <v>0</v>
      </c>
      <c r="L20" s="16" t="str">
        <f t="shared" si="3"/>
        <v/>
      </c>
      <c r="M20" s="16">
        <f t="shared" si="4"/>
        <v>0</v>
      </c>
      <c r="N20" s="16"/>
      <c r="O20" s="387"/>
      <c r="P20" s="387">
        <f t="shared" si="5"/>
        <v>0</v>
      </c>
      <c r="Q20" s="387" t="str">
        <f t="shared" si="6"/>
        <v/>
      </c>
      <c r="R20" s="389"/>
      <c r="T20" s="393"/>
      <c r="U20" s="393"/>
      <c r="V20" s="393"/>
      <c r="W20" s="393"/>
      <c r="X20" s="393"/>
      <c r="Y20" s="393"/>
      <c r="Z20" s="393"/>
      <c r="AA20" s="393"/>
      <c r="AB20" s="393"/>
      <c r="AC20" s="393"/>
      <c r="AD20" s="393"/>
      <c r="AE20" s="393"/>
      <c r="AF20" s="401"/>
      <c r="AG20" s="400"/>
      <c r="AH20" s="393"/>
      <c r="AI20" s="400"/>
      <c r="AJ20" s="400"/>
      <c r="AK20" s="400"/>
      <c r="AL20" s="400"/>
      <c r="AM20" s="400"/>
      <c r="AN20" s="400"/>
      <c r="AO20" s="230"/>
      <c r="AP20" s="400"/>
      <c r="AQ20" s="412" t="str">
        <f t="shared" si="0"/>
        <v/>
      </c>
      <c r="AR20" s="400"/>
      <c r="AS20" s="400"/>
      <c r="AT20" s="400"/>
    </row>
    <row r="21" customHeight="1" spans="1:46">
      <c r="A21" s="381" t="str">
        <f t="shared" si="1"/>
        <v/>
      </c>
      <c r="B21" s="382"/>
      <c r="C21" s="375"/>
      <c r="D21" s="389"/>
      <c r="E21" s="389"/>
      <c r="F21" s="389"/>
      <c r="G21" s="389"/>
      <c r="H21" s="389"/>
      <c r="I21" s="389"/>
      <c r="J21" s="389"/>
      <c r="K21" s="16">
        <f t="shared" si="2"/>
        <v>0</v>
      </c>
      <c r="L21" s="16" t="str">
        <f t="shared" si="3"/>
        <v/>
      </c>
      <c r="M21" s="16">
        <f t="shared" si="4"/>
        <v>0</v>
      </c>
      <c r="N21" s="16"/>
      <c r="O21" s="387"/>
      <c r="P21" s="387">
        <f t="shared" si="5"/>
        <v>0</v>
      </c>
      <c r="Q21" s="387" t="str">
        <f t="shared" si="6"/>
        <v/>
      </c>
      <c r="R21" s="389"/>
      <c r="T21" s="393"/>
      <c r="U21" s="393"/>
      <c r="V21" s="393"/>
      <c r="W21" s="393"/>
      <c r="X21" s="393"/>
      <c r="Y21" s="393"/>
      <c r="Z21" s="393"/>
      <c r="AA21" s="393"/>
      <c r="AB21" s="393"/>
      <c r="AC21" s="393"/>
      <c r="AD21" s="393"/>
      <c r="AE21" s="393"/>
      <c r="AF21" s="401"/>
      <c r="AG21" s="400"/>
      <c r="AH21" s="393"/>
      <c r="AI21" s="400"/>
      <c r="AJ21" s="400"/>
      <c r="AK21" s="400"/>
      <c r="AL21" s="400"/>
      <c r="AM21" s="400"/>
      <c r="AN21" s="400"/>
      <c r="AO21" s="230"/>
      <c r="AP21" s="400"/>
      <c r="AQ21" s="412" t="str">
        <f t="shared" si="0"/>
        <v/>
      </c>
      <c r="AR21" s="400"/>
      <c r="AS21" s="400"/>
      <c r="AT21" s="400"/>
    </row>
    <row r="22" customHeight="1" spans="1:46">
      <c r="A22" s="381" t="str">
        <f t="shared" si="1"/>
        <v/>
      </c>
      <c r="B22" s="382"/>
      <c r="C22" s="375"/>
      <c r="D22" s="389"/>
      <c r="E22" s="389"/>
      <c r="F22" s="389"/>
      <c r="G22" s="389"/>
      <c r="H22" s="389"/>
      <c r="I22" s="389"/>
      <c r="J22" s="389"/>
      <c r="K22" s="16">
        <f t="shared" si="2"/>
        <v>0</v>
      </c>
      <c r="L22" s="16" t="str">
        <f t="shared" si="3"/>
        <v/>
      </c>
      <c r="M22" s="16">
        <f t="shared" si="4"/>
        <v>0</v>
      </c>
      <c r="N22" s="16"/>
      <c r="O22" s="387"/>
      <c r="P22" s="387">
        <f t="shared" si="5"/>
        <v>0</v>
      </c>
      <c r="Q22" s="387" t="str">
        <f t="shared" si="6"/>
        <v/>
      </c>
      <c r="R22" s="389"/>
      <c r="T22" s="393"/>
      <c r="U22" s="393"/>
      <c r="V22" s="393"/>
      <c r="W22" s="393"/>
      <c r="X22" s="393"/>
      <c r="Y22" s="393"/>
      <c r="Z22" s="393"/>
      <c r="AA22" s="393"/>
      <c r="AB22" s="393"/>
      <c r="AC22" s="393"/>
      <c r="AD22" s="393"/>
      <c r="AE22" s="393"/>
      <c r="AF22" s="401"/>
      <c r="AG22" s="400"/>
      <c r="AH22" s="393"/>
      <c r="AI22" s="400"/>
      <c r="AJ22" s="400"/>
      <c r="AK22" s="400"/>
      <c r="AL22" s="400"/>
      <c r="AM22" s="400"/>
      <c r="AN22" s="400"/>
      <c r="AO22" s="230"/>
      <c r="AP22" s="400"/>
      <c r="AQ22" s="412" t="str">
        <f t="shared" si="0"/>
        <v/>
      </c>
      <c r="AR22" s="400"/>
      <c r="AS22" s="400"/>
      <c r="AT22" s="400"/>
    </row>
    <row r="23" customHeight="1" spans="1:46">
      <c r="A23" s="381" t="str">
        <f t="shared" si="1"/>
        <v/>
      </c>
      <c r="B23" s="382"/>
      <c r="C23" s="375"/>
      <c r="D23" s="389"/>
      <c r="E23" s="389"/>
      <c r="F23" s="389"/>
      <c r="G23" s="389"/>
      <c r="H23" s="389"/>
      <c r="I23" s="389"/>
      <c r="J23" s="389"/>
      <c r="K23" s="16">
        <f t="shared" si="2"/>
        <v>0</v>
      </c>
      <c r="L23" s="16" t="str">
        <f t="shared" si="3"/>
        <v/>
      </c>
      <c r="M23" s="16">
        <f t="shared" si="4"/>
        <v>0</v>
      </c>
      <c r="N23" s="16"/>
      <c r="O23" s="387"/>
      <c r="P23" s="387">
        <f t="shared" si="5"/>
        <v>0</v>
      </c>
      <c r="Q23" s="387" t="str">
        <f t="shared" si="6"/>
        <v/>
      </c>
      <c r="R23" s="389"/>
      <c r="T23" s="393"/>
      <c r="U23" s="393"/>
      <c r="V23" s="393"/>
      <c r="W23" s="393"/>
      <c r="X23" s="393"/>
      <c r="Y23" s="393"/>
      <c r="Z23" s="393"/>
      <c r="AA23" s="393"/>
      <c r="AB23" s="393"/>
      <c r="AC23" s="393"/>
      <c r="AD23" s="393"/>
      <c r="AE23" s="393"/>
      <c r="AF23" s="401"/>
      <c r="AG23" s="400"/>
      <c r="AH23" s="393"/>
      <c r="AI23" s="400"/>
      <c r="AJ23" s="400"/>
      <c r="AK23" s="400"/>
      <c r="AL23" s="400"/>
      <c r="AM23" s="400"/>
      <c r="AN23" s="400"/>
      <c r="AO23" s="230"/>
      <c r="AP23" s="400"/>
      <c r="AQ23" s="412" t="str">
        <f t="shared" si="0"/>
        <v/>
      </c>
      <c r="AR23" s="400"/>
      <c r="AS23" s="400"/>
      <c r="AT23" s="400"/>
    </row>
    <row r="24" customHeight="1" spans="1:46">
      <c r="A24" s="381" t="str">
        <f t="shared" si="1"/>
        <v/>
      </c>
      <c r="B24" s="382"/>
      <c r="C24" s="375"/>
      <c r="D24" s="389"/>
      <c r="E24" s="389"/>
      <c r="F24" s="389"/>
      <c r="G24" s="389"/>
      <c r="H24" s="389"/>
      <c r="I24" s="389"/>
      <c r="J24" s="389"/>
      <c r="K24" s="16">
        <f t="shared" si="2"/>
        <v>0</v>
      </c>
      <c r="L24" s="16" t="str">
        <f t="shared" si="3"/>
        <v/>
      </c>
      <c r="M24" s="16">
        <f t="shared" si="4"/>
        <v>0</v>
      </c>
      <c r="N24" s="16"/>
      <c r="O24" s="387"/>
      <c r="P24" s="387">
        <f t="shared" si="5"/>
        <v>0</v>
      </c>
      <c r="Q24" s="387" t="str">
        <f t="shared" si="6"/>
        <v/>
      </c>
      <c r="R24" s="389"/>
      <c r="T24" s="393"/>
      <c r="U24" s="393"/>
      <c r="V24" s="393"/>
      <c r="W24" s="393"/>
      <c r="X24" s="393"/>
      <c r="Y24" s="393"/>
      <c r="Z24" s="393"/>
      <c r="AA24" s="393"/>
      <c r="AB24" s="393"/>
      <c r="AC24" s="393"/>
      <c r="AD24" s="393"/>
      <c r="AE24" s="393"/>
      <c r="AF24" s="401"/>
      <c r="AG24" s="400"/>
      <c r="AH24" s="393"/>
      <c r="AI24" s="400"/>
      <c r="AJ24" s="400"/>
      <c r="AK24" s="400"/>
      <c r="AL24" s="400"/>
      <c r="AM24" s="400"/>
      <c r="AN24" s="400"/>
      <c r="AO24" s="230"/>
      <c r="AP24" s="400"/>
      <c r="AQ24" s="412" t="str">
        <f t="shared" si="0"/>
        <v/>
      </c>
      <c r="AR24" s="400"/>
      <c r="AS24" s="400"/>
      <c r="AT24" s="400"/>
    </row>
    <row r="25" customHeight="1" spans="1:46">
      <c r="A25" s="381" t="str">
        <f t="shared" si="1"/>
        <v/>
      </c>
      <c r="B25" s="382"/>
      <c r="C25" s="375"/>
      <c r="D25" s="389"/>
      <c r="E25" s="389"/>
      <c r="F25" s="389"/>
      <c r="G25" s="389"/>
      <c r="H25" s="389"/>
      <c r="I25" s="389"/>
      <c r="J25" s="389"/>
      <c r="K25" s="16">
        <f t="shared" si="2"/>
        <v>0</v>
      </c>
      <c r="L25" s="16" t="str">
        <f t="shared" si="3"/>
        <v/>
      </c>
      <c r="M25" s="16">
        <f t="shared" si="4"/>
        <v>0</v>
      </c>
      <c r="N25" s="16"/>
      <c r="O25" s="387"/>
      <c r="P25" s="387">
        <f t="shared" si="5"/>
        <v>0</v>
      </c>
      <c r="Q25" s="387" t="str">
        <f t="shared" si="6"/>
        <v/>
      </c>
      <c r="R25" s="389"/>
      <c r="T25" s="393"/>
      <c r="U25" s="393"/>
      <c r="V25" s="393"/>
      <c r="W25" s="393"/>
      <c r="X25" s="393"/>
      <c r="Y25" s="393"/>
      <c r="Z25" s="393"/>
      <c r="AA25" s="393"/>
      <c r="AB25" s="393"/>
      <c r="AC25" s="393"/>
      <c r="AD25" s="393"/>
      <c r="AE25" s="393"/>
      <c r="AF25" s="401"/>
      <c r="AG25" s="400"/>
      <c r="AH25" s="393"/>
      <c r="AI25" s="400"/>
      <c r="AJ25" s="400"/>
      <c r="AK25" s="400"/>
      <c r="AL25" s="400"/>
      <c r="AM25" s="400"/>
      <c r="AN25" s="400"/>
      <c r="AO25" s="230"/>
      <c r="AP25" s="400"/>
      <c r="AQ25" s="412" t="str">
        <f t="shared" si="0"/>
        <v/>
      </c>
      <c r="AR25" s="400"/>
      <c r="AS25" s="400"/>
      <c r="AT25" s="400"/>
    </row>
    <row r="26" customHeight="1" spans="1:46">
      <c r="A26" s="381" t="str">
        <f t="shared" si="1"/>
        <v/>
      </c>
      <c r="B26" s="382"/>
      <c r="C26" s="375"/>
      <c r="D26" s="389"/>
      <c r="E26" s="389"/>
      <c r="F26" s="389"/>
      <c r="G26" s="389"/>
      <c r="H26" s="389"/>
      <c r="I26" s="389"/>
      <c r="J26" s="389"/>
      <c r="K26" s="16">
        <f t="shared" si="2"/>
        <v>0</v>
      </c>
      <c r="L26" s="16" t="str">
        <f t="shared" si="3"/>
        <v/>
      </c>
      <c r="M26" s="16">
        <f t="shared" si="4"/>
        <v>0</v>
      </c>
      <c r="N26" s="16"/>
      <c r="O26" s="387"/>
      <c r="P26" s="387">
        <f t="shared" si="5"/>
        <v>0</v>
      </c>
      <c r="Q26" s="387" t="str">
        <f t="shared" si="6"/>
        <v/>
      </c>
      <c r="R26" s="389"/>
      <c r="T26" s="393"/>
      <c r="U26" s="393"/>
      <c r="V26" s="393"/>
      <c r="W26" s="393"/>
      <c r="X26" s="393"/>
      <c r="Y26" s="393"/>
      <c r="Z26" s="393"/>
      <c r="AA26" s="393"/>
      <c r="AB26" s="393"/>
      <c r="AC26" s="393"/>
      <c r="AD26" s="393"/>
      <c r="AE26" s="393"/>
      <c r="AF26" s="401"/>
      <c r="AG26" s="400"/>
      <c r="AH26" s="393"/>
      <c r="AI26" s="400"/>
      <c r="AJ26" s="400"/>
      <c r="AK26" s="400"/>
      <c r="AL26" s="400"/>
      <c r="AM26" s="400"/>
      <c r="AN26" s="400"/>
      <c r="AO26" s="230"/>
      <c r="AP26" s="400"/>
      <c r="AQ26" s="412" t="str">
        <f t="shared" si="0"/>
        <v/>
      </c>
      <c r="AR26" s="400"/>
      <c r="AS26" s="400"/>
      <c r="AT26" s="400"/>
    </row>
    <row r="27" customHeight="1" spans="1:46">
      <c r="A27" s="381" t="str">
        <f t="shared" si="1"/>
        <v/>
      </c>
      <c r="B27" s="382"/>
      <c r="C27" s="375"/>
      <c r="D27" s="389"/>
      <c r="E27" s="389"/>
      <c r="F27" s="389"/>
      <c r="G27" s="389"/>
      <c r="H27" s="389"/>
      <c r="I27" s="389"/>
      <c r="J27" s="389"/>
      <c r="K27" s="16">
        <f t="shared" si="2"/>
        <v>0</v>
      </c>
      <c r="L27" s="16" t="str">
        <f t="shared" si="3"/>
        <v/>
      </c>
      <c r="M27" s="16">
        <f t="shared" si="4"/>
        <v>0</v>
      </c>
      <c r="N27" s="16"/>
      <c r="O27" s="387"/>
      <c r="P27" s="387">
        <f t="shared" si="5"/>
        <v>0</v>
      </c>
      <c r="Q27" s="387" t="str">
        <f t="shared" si="6"/>
        <v/>
      </c>
      <c r="R27" s="389"/>
      <c r="T27" s="393"/>
      <c r="U27" s="393"/>
      <c r="V27" s="393"/>
      <c r="W27" s="393"/>
      <c r="X27" s="393"/>
      <c r="Y27" s="393"/>
      <c r="Z27" s="393"/>
      <c r="AA27" s="393"/>
      <c r="AB27" s="393"/>
      <c r="AC27" s="393"/>
      <c r="AD27" s="393"/>
      <c r="AE27" s="393"/>
      <c r="AF27" s="401"/>
      <c r="AG27" s="400"/>
      <c r="AH27" s="393"/>
      <c r="AI27" s="400"/>
      <c r="AJ27" s="400"/>
      <c r="AK27" s="400"/>
      <c r="AL27" s="400"/>
      <c r="AM27" s="400"/>
      <c r="AN27" s="400"/>
      <c r="AO27" s="230"/>
      <c r="AP27" s="400"/>
      <c r="AQ27" s="412" t="str">
        <f t="shared" si="0"/>
        <v/>
      </c>
      <c r="AR27" s="400"/>
      <c r="AS27" s="400"/>
      <c r="AT27" s="400"/>
    </row>
    <row r="28" customHeight="1" spans="1:46">
      <c r="A28" s="384" t="s">
        <v>410</v>
      </c>
      <c r="B28" s="385"/>
      <c r="C28" s="375"/>
      <c r="D28" s="389"/>
      <c r="E28" s="16">
        <f t="shared" ref="E28:K28" si="7">SUM(E8:E27)</f>
        <v>0</v>
      </c>
      <c r="F28" s="16"/>
      <c r="G28" s="16">
        <f t="shared" si="7"/>
        <v>0</v>
      </c>
      <c r="H28" s="16">
        <f t="shared" si="7"/>
        <v>0</v>
      </c>
      <c r="I28" s="16"/>
      <c r="J28" s="16">
        <f t="shared" si="7"/>
        <v>0</v>
      </c>
      <c r="K28" s="16">
        <f t="shared" si="7"/>
        <v>0</v>
      </c>
      <c r="L28" s="387"/>
      <c r="M28" s="16">
        <f>SUM(M8:M27)</f>
        <v>0</v>
      </c>
      <c r="N28" s="387">
        <f>SUM(N8:N27)</f>
        <v>0</v>
      </c>
      <c r="O28" s="387"/>
      <c r="P28" s="387">
        <f>SUM(P8:P27)</f>
        <v>0</v>
      </c>
      <c r="Q28" s="387" t="s">
        <v>346</v>
      </c>
      <c r="R28" s="389"/>
      <c r="T28" s="393"/>
      <c r="U28" s="393"/>
      <c r="V28" s="393"/>
      <c r="W28" s="393"/>
      <c r="X28" s="393"/>
      <c r="Y28" s="393"/>
      <c r="Z28" s="393"/>
      <c r="AA28" s="393"/>
      <c r="AB28" s="393"/>
      <c r="AC28" s="393"/>
      <c r="AD28" s="393"/>
      <c r="AE28" s="393"/>
      <c r="AF28" s="401"/>
      <c r="AG28" s="400"/>
      <c r="AH28" s="393"/>
      <c r="AI28" s="400"/>
      <c r="AJ28" s="400"/>
      <c r="AK28" s="400"/>
      <c r="AL28" s="400"/>
      <c r="AM28" s="400"/>
      <c r="AN28" s="400"/>
      <c r="AO28" s="230"/>
      <c r="AP28" s="400"/>
      <c r="AQ28" s="412" t="str">
        <f t="shared" si="0"/>
        <v/>
      </c>
      <c r="AR28" s="400"/>
      <c r="AS28" s="400"/>
      <c r="AT28" s="400"/>
    </row>
    <row r="29" customHeight="1" spans="1:37">
      <c r="A29" s="370" t="str">
        <f>基本信息输入表!$K$6&amp;"填表人："&amp;基本信息输入表!$M$29</f>
        <v>产权持有单位填表人：王若初</v>
      </c>
      <c r="P29" s="370" t="str">
        <f>"评估人员："&amp;基本信息输入表!$Q$29</f>
        <v>评估人员：王秀红</v>
      </c>
      <c r="AE29" s="370"/>
      <c r="AJ29" s="370"/>
      <c r="AK29" s="370"/>
    </row>
    <row r="30" customHeight="1" spans="1:1">
      <c r="A30" s="370" t="str">
        <f>"填表日期："&amp;YEAR(基本信息输入表!$O$29)&amp;"年"&amp;MONTH(基本信息输入表!$O$29)&amp;"月"&amp;DAY(基本信息输入表!$O$29)&amp;"日"</f>
        <v>填表日期：2023年2月15日</v>
      </c>
    </row>
    <row r="31" customHeight="1" spans="19:19">
      <c r="S31" s="394" t="s">
        <v>310</v>
      </c>
    </row>
  </sheetData>
  <mergeCells count="38">
    <mergeCell ref="A2:R2"/>
    <mergeCell ref="A3:R3"/>
    <mergeCell ref="Q4:R4"/>
    <mergeCell ref="T5:AA5"/>
    <mergeCell ref="AB5:AM5"/>
    <mergeCell ref="AN5:AP5"/>
    <mergeCell ref="AQ5:AT5"/>
    <mergeCell ref="E6:G6"/>
    <mergeCell ref="H6:J6"/>
    <mergeCell ref="K6:M6"/>
    <mergeCell ref="N6:P6"/>
    <mergeCell ref="AB6:AG6"/>
    <mergeCell ref="AH6:AI6"/>
    <mergeCell ref="AJ6:AK6"/>
    <mergeCell ref="A28:B28"/>
    <mergeCell ref="A6:A7"/>
    <mergeCell ref="B6:B7"/>
    <mergeCell ref="C6:C7"/>
    <mergeCell ref="D6:D7"/>
    <mergeCell ref="Q6:Q7"/>
    <mergeCell ref="R6:R7"/>
    <mergeCell ref="T6:T7"/>
    <mergeCell ref="U6:U7"/>
    <mergeCell ref="V6:V7"/>
    <mergeCell ref="W6:W7"/>
    <mergeCell ref="X6:X7"/>
    <mergeCell ref="Y6:Y7"/>
    <mergeCell ref="Z6:Z7"/>
    <mergeCell ref="AA6:AA7"/>
    <mergeCell ref="AL6:AL7"/>
    <mergeCell ref="AM6:AM7"/>
    <mergeCell ref="AN6:AN7"/>
    <mergeCell ref="AO6:AO7"/>
    <mergeCell ref="AP6:AP7"/>
    <mergeCell ref="AQ6:AQ7"/>
    <mergeCell ref="AR6:AR7"/>
    <mergeCell ref="AS6:AS7"/>
    <mergeCell ref="AT6:AT7"/>
  </mergeCells>
  <dataValidations count="1">
    <dataValidation type="list" allowBlank="1" showInputMessage="1" showErrorMessage="1" sqref="AH8:AH28 AJ8:AJ28 T8:Y28 AB8:AE28">
      <formula1/>
    </dataValidation>
  </dataValidations>
  <hyperlinks>
    <hyperlink ref="A1" location="索引目录!A1" display="返回索引目录"/>
  </hyperlinks>
  <printOptions horizontalCentered="1"/>
  <pageMargins left="0.984027777777778" right="0.984027777777778" top="0.984027777777778" bottom="0.984027777777778" header="0.313888888888889" footer="0.354166666666667"/>
  <pageSetup paperSize="9" scale="97" fitToHeight="1000" orientation="landscape"/>
  <headerFooter scaleWithDoc="0">
    <oddFooter>&amp;R&amp;"宋体,常规"&amp;10&amp;P/&amp;N</oddFooter>
  </headerFooter>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BE25"/>
  <sheetViews>
    <sheetView showGridLines="0" workbookViewId="0">
      <pane xSplit="3" ySplit="7" topLeftCell="D14" activePane="bottomRight" state="frozen"/>
      <selection/>
      <selection pane="topRight"/>
      <selection pane="bottomLeft"/>
      <selection pane="bottomRight" activeCell="H22" sqref="H22"/>
    </sheetView>
  </sheetViews>
  <sheetFormatPr defaultColWidth="9" defaultRowHeight="15.75" customHeight="1"/>
  <cols>
    <col min="1" max="1" width="4.5" style="370" customWidth="1"/>
    <col min="2" max="2" width="21.125" style="370" customWidth="1"/>
    <col min="3" max="3" width="22.375" style="370" customWidth="1"/>
    <col min="4" max="4" width="4.125" style="370" customWidth="1"/>
    <col min="5" max="5" width="13.125" style="370" hidden="1" customWidth="1"/>
    <col min="6" max="6" width="12.5" style="370" hidden="1" customWidth="1"/>
    <col min="7" max="7" width="9.125" style="370" customWidth="1" outlineLevel="1"/>
    <col min="8" max="8" width="10" style="370" customWidth="1" outlineLevel="1"/>
    <col min="9" max="14" width="10.625" style="370" customWidth="1" outlineLevel="1"/>
    <col min="15" max="16" width="10.625" style="370" customWidth="1"/>
    <col min="17" max="17" width="10.625" style="427" customWidth="1"/>
    <col min="18" max="18" width="8.25" style="427" customWidth="1"/>
    <col min="19" max="19" width="7.875" style="370" customWidth="1"/>
    <col min="20" max="20" width="7.75" style="370" customWidth="1"/>
    <col min="21" max="21" width="7.375" style="370" customWidth="1"/>
    <col min="22" max="22" width="7.25" style="370" customWidth="1"/>
    <col min="23" max="23" width="6.625" style="370" customWidth="1"/>
    <col min="24" max="24" width="9" style="370"/>
    <col min="25" max="29" width="5.625" style="372" hidden="1" customWidth="1" outlineLevel="1"/>
    <col min="30" max="30" width="14.875" style="372" hidden="1" customWidth="1" outlineLevel="1"/>
    <col min="31" max="31" width="13.625" style="372" customWidth="1" collapsed="1"/>
    <col min="32" max="34" width="5.625" style="372" hidden="1" customWidth="1" outlineLevel="1"/>
    <col min="35" max="35" width="7.375" style="372" hidden="1" customWidth="1" outlineLevel="1"/>
    <col min="36" max="36" width="5.625" style="372" hidden="1" customWidth="1" outlineLevel="1"/>
    <col min="37" max="38" width="8.625" style="372" hidden="1" customWidth="1" outlineLevel="1"/>
    <col min="39" max="39" width="14.625" style="372" hidden="1" customWidth="1" outlineLevel="1"/>
    <col min="40" max="40" width="13.625" style="372" customWidth="1" collapsed="1"/>
    <col min="41" max="41" width="8.625" style="372" hidden="1" customWidth="1" outlineLevel="2"/>
    <col min="42" max="49" width="10.875" style="372" hidden="1" customWidth="1" outlineLevel="2"/>
    <col min="50" max="50" width="12" style="372" hidden="1" customWidth="1" outlineLevel="2"/>
    <col min="51" max="51" width="10.875" style="372" hidden="1" customWidth="1" outlineLevel="2"/>
    <col min="52" max="52" width="8.625" style="372" hidden="1" customWidth="1" outlineLevel="1"/>
    <col min="53" max="53" width="13.75" style="372" customWidth="1" collapsed="1"/>
    <col min="54" max="56" width="13.625" style="372" hidden="1" customWidth="1" outlineLevel="1"/>
    <col min="57" max="57" width="13.625" style="372" customWidth="1" collapsed="1"/>
    <col min="58" max="16384" width="9" style="370"/>
  </cols>
  <sheetData>
    <row r="1" customHeight="1" spans="1:1">
      <c r="A1" s="5" t="s">
        <v>311</v>
      </c>
    </row>
    <row r="2" s="368" customFormat="1" ht="30" customHeight="1" spans="1:57">
      <c r="A2" s="373" t="s">
        <v>434</v>
      </c>
      <c r="B2" s="373"/>
      <c r="C2" s="373"/>
      <c r="D2" s="373"/>
      <c r="E2" s="373"/>
      <c r="F2" s="373"/>
      <c r="G2" s="373"/>
      <c r="H2" s="373"/>
      <c r="I2" s="373"/>
      <c r="J2" s="373"/>
      <c r="K2" s="373"/>
      <c r="L2" s="373"/>
      <c r="M2" s="373"/>
      <c r="N2" s="373"/>
      <c r="O2" s="373"/>
      <c r="P2" s="373"/>
      <c r="Q2" s="373"/>
      <c r="R2" s="373"/>
      <c r="S2" s="373"/>
      <c r="T2" s="373"/>
      <c r="U2" s="373"/>
      <c r="V2" s="373"/>
      <c r="W2" s="373"/>
      <c r="Y2" s="390"/>
      <c r="Z2" s="390"/>
      <c r="AA2" s="390"/>
      <c r="AB2" s="390"/>
      <c r="AC2" s="390"/>
      <c r="AD2" s="390"/>
      <c r="AE2" s="390"/>
      <c r="AF2" s="390"/>
      <c r="AG2" s="390"/>
      <c r="AH2" s="390"/>
      <c r="AI2" s="390"/>
      <c r="AJ2" s="390"/>
      <c r="AK2" s="390"/>
      <c r="AL2" s="390"/>
      <c r="AM2" s="390"/>
      <c r="AN2" s="390"/>
      <c r="AO2" s="390"/>
      <c r="AP2" s="390"/>
      <c r="AQ2" s="390"/>
      <c r="AR2" s="390"/>
      <c r="AS2" s="390"/>
      <c r="AT2" s="390"/>
      <c r="AU2" s="390"/>
      <c r="AV2" s="390"/>
      <c r="AW2" s="390"/>
      <c r="AX2" s="390"/>
      <c r="AY2" s="390"/>
      <c r="AZ2" s="390"/>
      <c r="BA2" s="390"/>
      <c r="BB2" s="390"/>
      <c r="BC2" s="390"/>
      <c r="BD2" s="390"/>
      <c r="BE2" s="390"/>
    </row>
    <row r="3" customHeight="1" spans="1:23">
      <c r="A3" s="369" t="str">
        <f>"评估基准日："&amp;TEXT(基本信息输入表!M7,"yyyy年mm月dd日")</f>
        <v>评估基准日：2023年01月31日</v>
      </c>
      <c r="B3" s="369"/>
      <c r="C3" s="369"/>
      <c r="D3" s="369"/>
      <c r="E3" s="369"/>
      <c r="F3" s="369"/>
      <c r="G3" s="369"/>
      <c r="H3" s="369"/>
      <c r="I3" s="369"/>
      <c r="J3" s="369"/>
      <c r="K3" s="369"/>
      <c r="L3" s="369"/>
      <c r="M3" s="369"/>
      <c r="N3" s="369"/>
      <c r="O3" s="369"/>
      <c r="P3" s="369"/>
      <c r="Q3" s="369"/>
      <c r="R3" s="369"/>
      <c r="S3" s="369"/>
      <c r="T3" s="369"/>
      <c r="U3" s="369"/>
      <c r="V3" s="369"/>
      <c r="W3" s="369"/>
    </row>
    <row r="4" ht="14.1" customHeight="1" spans="1:23">
      <c r="A4" s="369"/>
      <c r="B4" s="369"/>
      <c r="C4" s="369"/>
      <c r="D4" s="369"/>
      <c r="E4" s="369"/>
      <c r="F4" s="369"/>
      <c r="G4" s="369"/>
      <c r="H4" s="369"/>
      <c r="I4" s="369"/>
      <c r="J4" s="369"/>
      <c r="K4" s="369"/>
      <c r="L4" s="369"/>
      <c r="M4" s="369"/>
      <c r="N4" s="369"/>
      <c r="O4" s="369"/>
      <c r="P4" s="369"/>
      <c r="Q4" s="369"/>
      <c r="R4" s="369"/>
      <c r="S4" s="369"/>
      <c r="T4" s="369"/>
      <c r="U4" s="369"/>
      <c r="V4" s="369"/>
      <c r="W4" s="388" t="s">
        <v>435</v>
      </c>
    </row>
    <row r="5" customHeight="1" spans="1:57">
      <c r="A5" s="370" t="str">
        <f>基本信息输入表!K6&amp;"："&amp;基本信息输入表!M6</f>
        <v>产权持有单位：山东烟草投资管理有限公司</v>
      </c>
      <c r="W5" s="388" t="s">
        <v>227</v>
      </c>
      <c r="Y5" s="391" t="s">
        <v>372</v>
      </c>
      <c r="Z5" s="391"/>
      <c r="AA5" s="391"/>
      <c r="AB5" s="391"/>
      <c r="AC5" s="391"/>
      <c r="AD5" s="391"/>
      <c r="AE5" s="391"/>
      <c r="AF5" s="395" t="s">
        <v>373</v>
      </c>
      <c r="AG5" s="396"/>
      <c r="AH5" s="396"/>
      <c r="AI5" s="396"/>
      <c r="AJ5" s="396"/>
      <c r="AK5" s="396"/>
      <c r="AL5" s="396"/>
      <c r="AM5" s="396"/>
      <c r="AN5" s="397"/>
      <c r="AO5" s="402" t="s">
        <v>374</v>
      </c>
      <c r="AP5" s="403"/>
      <c r="AQ5" s="403"/>
      <c r="AR5" s="403"/>
      <c r="AS5" s="403"/>
      <c r="AT5" s="403"/>
      <c r="AU5" s="403"/>
      <c r="AV5" s="403"/>
      <c r="AW5" s="403"/>
      <c r="AX5" s="403"/>
      <c r="AY5" s="403"/>
      <c r="AZ5" s="403"/>
      <c r="BA5" s="410"/>
      <c r="BB5" s="398" t="s">
        <v>375</v>
      </c>
      <c r="BC5" s="398"/>
      <c r="BD5" s="398"/>
      <c r="BE5" s="398"/>
    </row>
    <row r="6" s="369" customFormat="1" customHeight="1" spans="1:57">
      <c r="A6" s="375" t="s">
        <v>228</v>
      </c>
      <c r="B6" s="375" t="s">
        <v>436</v>
      </c>
      <c r="C6" s="428" t="s">
        <v>437</v>
      </c>
      <c r="D6" s="413" t="s">
        <v>377</v>
      </c>
      <c r="E6" s="377" t="s">
        <v>438</v>
      </c>
      <c r="F6" s="377" t="s">
        <v>439</v>
      </c>
      <c r="G6" s="378" t="s">
        <v>378</v>
      </c>
      <c r="H6" s="378"/>
      <c r="I6" s="378"/>
      <c r="J6" s="377" t="s">
        <v>414</v>
      </c>
      <c r="K6" s="378" t="s">
        <v>379</v>
      </c>
      <c r="L6" s="378"/>
      <c r="M6" s="378"/>
      <c r="N6" s="377" t="s">
        <v>415</v>
      </c>
      <c r="O6" s="375" t="s">
        <v>202</v>
      </c>
      <c r="P6" s="375"/>
      <c r="Q6" s="375"/>
      <c r="R6" s="377" t="s">
        <v>416</v>
      </c>
      <c r="S6" s="375" t="s">
        <v>352</v>
      </c>
      <c r="T6" s="375"/>
      <c r="U6" s="375"/>
      <c r="V6" s="375" t="s">
        <v>205</v>
      </c>
      <c r="W6" s="375" t="s">
        <v>380</v>
      </c>
      <c r="Y6" s="391" t="s">
        <v>381</v>
      </c>
      <c r="Z6" s="416" t="s">
        <v>382</v>
      </c>
      <c r="AA6" s="416" t="s">
        <v>383</v>
      </c>
      <c r="AB6" s="415" t="s">
        <v>385</v>
      </c>
      <c r="AC6" s="392" t="s">
        <v>386</v>
      </c>
      <c r="AD6" s="391" t="s">
        <v>387</v>
      </c>
      <c r="AE6" s="391"/>
      <c r="AF6" s="395" t="s">
        <v>388</v>
      </c>
      <c r="AG6" s="396"/>
      <c r="AH6" s="396"/>
      <c r="AI6" s="396"/>
      <c r="AJ6" s="397"/>
      <c r="AK6" s="398" t="s">
        <v>389</v>
      </c>
      <c r="AL6" s="398"/>
      <c r="AM6" s="398" t="s">
        <v>391</v>
      </c>
      <c r="AN6" s="404"/>
      <c r="AO6" s="391" t="s">
        <v>392</v>
      </c>
      <c r="AP6" s="391" t="s">
        <v>419</v>
      </c>
      <c r="AQ6" s="391"/>
      <c r="AR6" s="406" t="s">
        <v>420</v>
      </c>
      <c r="AS6" s="407"/>
      <c r="AT6" s="407"/>
      <c r="AU6" s="407"/>
      <c r="AV6" s="407"/>
      <c r="AW6" s="407"/>
      <c r="AX6" s="407"/>
      <c r="AY6" s="409"/>
      <c r="AZ6" s="391" t="s">
        <v>352</v>
      </c>
      <c r="BA6" s="426"/>
      <c r="BB6" s="404" t="s">
        <v>393</v>
      </c>
      <c r="BC6" s="404" t="s">
        <v>394</v>
      </c>
      <c r="BD6" s="398" t="s">
        <v>395</v>
      </c>
      <c r="BE6" s="404"/>
    </row>
    <row r="7" s="369" customFormat="1" customHeight="1" spans="1:57">
      <c r="A7" s="375"/>
      <c r="B7" s="375"/>
      <c r="C7" s="429"/>
      <c r="D7" s="414"/>
      <c r="E7" s="380"/>
      <c r="F7" s="380"/>
      <c r="G7" s="378" t="s">
        <v>396</v>
      </c>
      <c r="H7" s="378" t="s">
        <v>397</v>
      </c>
      <c r="I7" s="378" t="s">
        <v>398</v>
      </c>
      <c r="J7" s="380"/>
      <c r="K7" s="378" t="s">
        <v>396</v>
      </c>
      <c r="L7" s="378" t="s">
        <v>397</v>
      </c>
      <c r="M7" s="378" t="s">
        <v>398</v>
      </c>
      <c r="N7" s="380"/>
      <c r="O7" s="375" t="s">
        <v>396</v>
      </c>
      <c r="P7" s="375" t="s">
        <v>397</v>
      </c>
      <c r="Q7" s="375" t="s">
        <v>398</v>
      </c>
      <c r="R7" s="380"/>
      <c r="S7" s="439" t="s">
        <v>399</v>
      </c>
      <c r="T7" s="375" t="s">
        <v>400</v>
      </c>
      <c r="U7" s="375" t="s">
        <v>398</v>
      </c>
      <c r="V7" s="375"/>
      <c r="W7" s="375"/>
      <c r="Y7" s="391"/>
      <c r="Z7" s="417"/>
      <c r="AA7" s="417"/>
      <c r="AB7" s="391"/>
      <c r="AC7" s="391"/>
      <c r="AD7" s="391"/>
      <c r="AE7" s="391"/>
      <c r="AF7" s="398" t="s">
        <v>401</v>
      </c>
      <c r="AG7" s="399" t="s">
        <v>421</v>
      </c>
      <c r="AH7" s="398" t="s">
        <v>403</v>
      </c>
      <c r="AI7" s="398" t="s">
        <v>405</v>
      </c>
      <c r="AJ7" s="395" t="s">
        <v>406</v>
      </c>
      <c r="AK7" s="398" t="s">
        <v>407</v>
      </c>
      <c r="AL7" s="398" t="s">
        <v>408</v>
      </c>
      <c r="AM7" s="398"/>
      <c r="AN7" s="405"/>
      <c r="AO7" s="391"/>
      <c r="AP7" s="391" t="s">
        <v>422</v>
      </c>
      <c r="AQ7" s="391" t="s">
        <v>423</v>
      </c>
      <c r="AR7" s="408" t="s">
        <v>440</v>
      </c>
      <c r="AS7" s="408" t="s">
        <v>441</v>
      </c>
      <c r="AT7" s="408" t="s">
        <v>442</v>
      </c>
      <c r="AU7" s="408" t="s">
        <v>443</v>
      </c>
      <c r="AV7" s="408" t="s">
        <v>444</v>
      </c>
      <c r="AW7" s="408" t="s">
        <v>445</v>
      </c>
      <c r="AX7" s="408" t="s">
        <v>446</v>
      </c>
      <c r="AY7" s="391"/>
      <c r="AZ7" s="391"/>
      <c r="BA7" s="422"/>
      <c r="BB7" s="405"/>
      <c r="BC7" s="405"/>
      <c r="BD7" s="398"/>
      <c r="BE7" s="405"/>
    </row>
    <row r="8" s="369" customFormat="1" customHeight="1" spans="1:57">
      <c r="A8" s="381">
        <f>IF(B8="","",ROW()-7)</f>
        <v>1</v>
      </c>
      <c r="B8" s="383" t="s">
        <v>447</v>
      </c>
      <c r="C8" s="383" t="s">
        <v>447</v>
      </c>
      <c r="D8" s="430" t="s">
        <v>448</v>
      </c>
      <c r="E8" s="431"/>
      <c r="F8" s="431"/>
      <c r="G8" s="432"/>
      <c r="H8" s="433"/>
      <c r="I8" s="431"/>
      <c r="J8" s="16"/>
      <c r="K8" s="431"/>
      <c r="L8" s="431"/>
      <c r="M8" s="431"/>
      <c r="N8" s="431"/>
      <c r="O8" s="16">
        <f>G8+K8</f>
        <v>0</v>
      </c>
      <c r="P8" s="16" t="str">
        <f>IFERROR(Q8/O8,"")</f>
        <v/>
      </c>
      <c r="Q8" s="16">
        <f>I8+M8</f>
        <v>0</v>
      </c>
      <c r="R8" s="16">
        <f>J8+N8</f>
        <v>0</v>
      </c>
      <c r="S8" s="16"/>
      <c r="T8" s="16"/>
      <c r="U8" s="440">
        <f>S8*T8</f>
        <v>0</v>
      </c>
      <c r="V8" s="440" t="str">
        <f>IF(Q8-R8=0,"",(U8-Q8+R8)/(Q8-R8)*100)</f>
        <v/>
      </c>
      <c r="W8" s="441" t="s">
        <v>449</v>
      </c>
      <c r="Y8" s="393"/>
      <c r="Z8" s="393"/>
      <c r="AA8" s="393"/>
      <c r="AB8" s="393"/>
      <c r="AC8" s="393"/>
      <c r="AD8" s="393"/>
      <c r="AE8" s="393"/>
      <c r="AF8" s="393"/>
      <c r="AG8" s="393"/>
      <c r="AH8" s="393"/>
      <c r="AI8" s="400"/>
      <c r="AJ8" s="400"/>
      <c r="AK8" s="393"/>
      <c r="AL8" s="400"/>
      <c r="AM8" s="400"/>
      <c r="AN8" s="400"/>
      <c r="AO8" s="400"/>
      <c r="AP8" s="400"/>
      <c r="AQ8" s="400"/>
      <c r="AR8" s="400"/>
      <c r="AS8" s="400"/>
      <c r="AT8" s="400"/>
      <c r="AU8" s="400"/>
      <c r="AV8" s="400"/>
      <c r="AW8" s="400"/>
      <c r="AX8" s="400"/>
      <c r="AY8" s="400"/>
      <c r="AZ8" s="230">
        <f>AR8*(1-AS8-AT8-AU8*AV8-AW8*AX8)</f>
        <v>0</v>
      </c>
      <c r="BA8" s="400"/>
      <c r="BB8" s="412" t="str">
        <f t="shared" ref="BB8:BB22" si="0">IFERROR((AZ8-Q7+R7)/(Q7-R7)*100,"")</f>
        <v/>
      </c>
      <c r="BC8" s="400"/>
      <c r="BD8" s="400"/>
      <c r="BE8" s="400"/>
    </row>
    <row r="9" customHeight="1" spans="1:57">
      <c r="A9" s="381">
        <f t="shared" ref="A9:A21" si="1">IF(B9="","",ROW()-7)</f>
        <v>2</v>
      </c>
      <c r="B9" s="434" t="s">
        <v>450</v>
      </c>
      <c r="C9" s="434" t="s">
        <v>450</v>
      </c>
      <c r="D9" s="430" t="s">
        <v>448</v>
      </c>
      <c r="E9" s="435"/>
      <c r="F9" s="435"/>
      <c r="G9" s="432"/>
      <c r="H9" s="433"/>
      <c r="I9" s="431"/>
      <c r="J9" s="16"/>
      <c r="K9" s="435"/>
      <c r="L9" s="435"/>
      <c r="M9" s="435"/>
      <c r="N9" s="435"/>
      <c r="O9" s="16">
        <f t="shared" ref="O9:O17" si="2">G9+K9</f>
        <v>0</v>
      </c>
      <c r="P9" s="16" t="str">
        <f t="shared" ref="P9:P17" si="3">IFERROR(Q9/O9,"")</f>
        <v/>
      </c>
      <c r="Q9" s="16">
        <f t="shared" ref="Q9:R17" si="4">I9+M9</f>
        <v>0</v>
      </c>
      <c r="R9" s="16">
        <f t="shared" si="4"/>
        <v>0</v>
      </c>
      <c r="S9" s="16"/>
      <c r="T9" s="16"/>
      <c r="U9" s="440">
        <f t="shared" ref="U9:U17" si="5">S9*T9</f>
        <v>0</v>
      </c>
      <c r="V9" s="440" t="str">
        <f t="shared" ref="V9:V22" si="6">IF(Q9-R9=0,"",(U9-Q9+R9)/(Q9-R9)*100)</f>
        <v/>
      </c>
      <c r="W9" s="441" t="s">
        <v>449</v>
      </c>
      <c r="Y9" s="393"/>
      <c r="Z9" s="393"/>
      <c r="AA9" s="393"/>
      <c r="AB9" s="393"/>
      <c r="AC9" s="393"/>
      <c r="AD9" s="393"/>
      <c r="AE9" s="393"/>
      <c r="AF9" s="393"/>
      <c r="AG9" s="393"/>
      <c r="AH9" s="393"/>
      <c r="AI9" s="401"/>
      <c r="AJ9" s="400"/>
      <c r="AK9" s="393"/>
      <c r="AL9" s="400"/>
      <c r="AM9" s="400"/>
      <c r="AN9" s="400"/>
      <c r="AO9" s="400"/>
      <c r="AP9" s="400"/>
      <c r="AQ9" s="400"/>
      <c r="AR9" s="400"/>
      <c r="AS9" s="400"/>
      <c r="AT9" s="400"/>
      <c r="AU9" s="400"/>
      <c r="AV9" s="400"/>
      <c r="AW9" s="400"/>
      <c r="AX9" s="400"/>
      <c r="AY9" s="400"/>
      <c r="AZ9" s="230">
        <f t="shared" ref="AZ9:AZ22" si="7">AR9*(1-AS9-AT9-AU9*AV9-AW9*AX9)</f>
        <v>0</v>
      </c>
      <c r="BA9" s="400"/>
      <c r="BB9" s="412" t="str">
        <f t="shared" si="0"/>
        <v/>
      </c>
      <c r="BC9" s="400"/>
      <c r="BD9" s="400"/>
      <c r="BE9" s="400"/>
    </row>
    <row r="10" customHeight="1" spans="1:57">
      <c r="A10" s="381">
        <f t="shared" si="1"/>
        <v>3</v>
      </c>
      <c r="B10" s="434" t="s">
        <v>451</v>
      </c>
      <c r="C10" s="434" t="s">
        <v>451</v>
      </c>
      <c r="D10" s="430" t="s">
        <v>448</v>
      </c>
      <c r="E10" s="435"/>
      <c r="F10" s="435"/>
      <c r="G10" s="432"/>
      <c r="H10" s="433"/>
      <c r="I10" s="431"/>
      <c r="J10" s="16"/>
      <c r="K10" s="435"/>
      <c r="L10" s="435"/>
      <c r="M10" s="435"/>
      <c r="N10" s="435"/>
      <c r="O10" s="16">
        <f t="shared" si="2"/>
        <v>0</v>
      </c>
      <c r="P10" s="16" t="str">
        <f t="shared" si="3"/>
        <v/>
      </c>
      <c r="Q10" s="16">
        <f t="shared" si="4"/>
        <v>0</v>
      </c>
      <c r="R10" s="16">
        <f t="shared" si="4"/>
        <v>0</v>
      </c>
      <c r="S10" s="16"/>
      <c r="T10" s="16"/>
      <c r="U10" s="440">
        <f t="shared" si="5"/>
        <v>0</v>
      </c>
      <c r="V10" s="440" t="str">
        <f t="shared" si="6"/>
        <v/>
      </c>
      <c r="W10" s="441" t="s">
        <v>449</v>
      </c>
      <c r="Y10" s="393"/>
      <c r="Z10" s="393"/>
      <c r="AA10" s="393"/>
      <c r="AB10" s="393"/>
      <c r="AC10" s="393"/>
      <c r="AD10" s="393"/>
      <c r="AE10" s="393"/>
      <c r="AF10" s="393"/>
      <c r="AG10" s="393"/>
      <c r="AH10" s="393"/>
      <c r="AI10" s="401"/>
      <c r="AJ10" s="400"/>
      <c r="AK10" s="393"/>
      <c r="AL10" s="400"/>
      <c r="AM10" s="400"/>
      <c r="AN10" s="400"/>
      <c r="AO10" s="400"/>
      <c r="AP10" s="400"/>
      <c r="AQ10" s="400"/>
      <c r="AR10" s="400"/>
      <c r="AS10" s="400"/>
      <c r="AT10" s="400"/>
      <c r="AU10" s="400"/>
      <c r="AV10" s="400"/>
      <c r="AW10" s="400"/>
      <c r="AX10" s="400"/>
      <c r="AY10" s="400"/>
      <c r="AZ10" s="230">
        <f t="shared" si="7"/>
        <v>0</v>
      </c>
      <c r="BA10" s="400"/>
      <c r="BB10" s="412" t="str">
        <f t="shared" si="0"/>
        <v/>
      </c>
      <c r="BC10" s="400"/>
      <c r="BD10" s="400"/>
      <c r="BE10" s="400"/>
    </row>
    <row r="11" customHeight="1" spans="1:57">
      <c r="A11" s="381">
        <f t="shared" si="1"/>
        <v>4</v>
      </c>
      <c r="B11" s="434" t="s">
        <v>452</v>
      </c>
      <c r="C11" s="434" t="s">
        <v>452</v>
      </c>
      <c r="D11" s="430" t="s">
        <v>448</v>
      </c>
      <c r="E11" s="435"/>
      <c r="F11" s="435"/>
      <c r="G11" s="432"/>
      <c r="H11" s="433"/>
      <c r="I11" s="431"/>
      <c r="J11" s="16"/>
      <c r="K11" s="435"/>
      <c r="L11" s="435"/>
      <c r="M11" s="435"/>
      <c r="N11" s="435"/>
      <c r="O11" s="16">
        <f t="shared" si="2"/>
        <v>0</v>
      </c>
      <c r="P11" s="16" t="str">
        <f t="shared" si="3"/>
        <v/>
      </c>
      <c r="Q11" s="16">
        <f t="shared" si="4"/>
        <v>0</v>
      </c>
      <c r="R11" s="16">
        <f t="shared" si="4"/>
        <v>0</v>
      </c>
      <c r="S11" s="16"/>
      <c r="T11" s="16"/>
      <c r="U11" s="440">
        <f t="shared" si="5"/>
        <v>0</v>
      </c>
      <c r="V11" s="440" t="str">
        <f t="shared" si="6"/>
        <v/>
      </c>
      <c r="W11" s="441" t="s">
        <v>449</v>
      </c>
      <c r="Y11" s="393"/>
      <c r="Z11" s="393"/>
      <c r="AA11" s="393"/>
      <c r="AB11" s="393"/>
      <c r="AC11" s="393"/>
      <c r="AD11" s="393"/>
      <c r="AE11" s="393"/>
      <c r="AF11" s="393"/>
      <c r="AG11" s="393"/>
      <c r="AH11" s="393"/>
      <c r="AI11" s="401"/>
      <c r="AJ11" s="400"/>
      <c r="AK11" s="393"/>
      <c r="AL11" s="400"/>
      <c r="AM11" s="400"/>
      <c r="AN11" s="400"/>
      <c r="AO11" s="400"/>
      <c r="AP11" s="400"/>
      <c r="AQ11" s="400"/>
      <c r="AR11" s="400"/>
      <c r="AS11" s="400"/>
      <c r="AT11" s="400"/>
      <c r="AU11" s="400"/>
      <c r="AV11" s="400"/>
      <c r="AW11" s="400"/>
      <c r="AX11" s="400"/>
      <c r="AY11" s="400"/>
      <c r="AZ11" s="230">
        <f t="shared" si="7"/>
        <v>0</v>
      </c>
      <c r="BA11" s="400"/>
      <c r="BB11" s="412" t="str">
        <f t="shared" si="0"/>
        <v/>
      </c>
      <c r="BC11" s="400"/>
      <c r="BD11" s="400"/>
      <c r="BE11" s="400"/>
    </row>
    <row r="12" customHeight="1" spans="1:57">
      <c r="A12" s="381">
        <f t="shared" si="1"/>
        <v>5</v>
      </c>
      <c r="B12" s="434" t="s">
        <v>453</v>
      </c>
      <c r="C12" s="434" t="s">
        <v>454</v>
      </c>
      <c r="D12" s="436" t="s">
        <v>455</v>
      </c>
      <c r="E12" s="435"/>
      <c r="F12" s="435"/>
      <c r="G12" s="432"/>
      <c r="H12" s="433"/>
      <c r="I12" s="431"/>
      <c r="J12" s="16"/>
      <c r="K12" s="435"/>
      <c r="L12" s="435"/>
      <c r="M12" s="435"/>
      <c r="N12" s="435"/>
      <c r="O12" s="16">
        <f t="shared" si="2"/>
        <v>0</v>
      </c>
      <c r="P12" s="16" t="str">
        <f t="shared" si="3"/>
        <v/>
      </c>
      <c r="Q12" s="16">
        <f t="shared" si="4"/>
        <v>0</v>
      </c>
      <c r="R12" s="16">
        <f t="shared" si="4"/>
        <v>0</v>
      </c>
      <c r="S12" s="16"/>
      <c r="T12" s="16"/>
      <c r="U12" s="440">
        <f t="shared" si="5"/>
        <v>0</v>
      </c>
      <c r="V12" s="440" t="str">
        <f t="shared" si="6"/>
        <v/>
      </c>
      <c r="W12" s="441" t="s">
        <v>449</v>
      </c>
      <c r="Y12" s="393"/>
      <c r="Z12" s="393"/>
      <c r="AA12" s="393"/>
      <c r="AB12" s="393"/>
      <c r="AC12" s="393"/>
      <c r="AD12" s="393"/>
      <c r="AE12" s="393"/>
      <c r="AF12" s="393"/>
      <c r="AG12" s="393"/>
      <c r="AH12" s="393"/>
      <c r="AI12" s="401"/>
      <c r="AJ12" s="400"/>
      <c r="AK12" s="393"/>
      <c r="AL12" s="400"/>
      <c r="AM12" s="400"/>
      <c r="AN12" s="400"/>
      <c r="AO12" s="400"/>
      <c r="AP12" s="400"/>
      <c r="AQ12" s="400"/>
      <c r="AR12" s="400"/>
      <c r="AS12" s="400"/>
      <c r="AT12" s="400"/>
      <c r="AU12" s="400"/>
      <c r="AV12" s="400"/>
      <c r="AW12" s="400"/>
      <c r="AX12" s="400"/>
      <c r="AY12" s="400"/>
      <c r="AZ12" s="230">
        <f t="shared" si="7"/>
        <v>0</v>
      </c>
      <c r="BA12" s="400"/>
      <c r="BB12" s="412" t="str">
        <f t="shared" si="0"/>
        <v/>
      </c>
      <c r="BC12" s="400"/>
      <c r="BD12" s="400"/>
      <c r="BE12" s="400"/>
    </row>
    <row r="13" customHeight="1" spans="1:57">
      <c r="A13" s="381">
        <f t="shared" si="1"/>
        <v>6</v>
      </c>
      <c r="B13" s="434" t="s">
        <v>456</v>
      </c>
      <c r="C13" s="434" t="s">
        <v>456</v>
      </c>
      <c r="D13" s="436" t="s">
        <v>455</v>
      </c>
      <c r="E13" s="435"/>
      <c r="F13" s="435"/>
      <c r="G13" s="432"/>
      <c r="H13" s="433"/>
      <c r="I13" s="431"/>
      <c r="J13" s="16"/>
      <c r="K13" s="435"/>
      <c r="L13" s="435"/>
      <c r="M13" s="435"/>
      <c r="N13" s="435"/>
      <c r="O13" s="16">
        <f t="shared" si="2"/>
        <v>0</v>
      </c>
      <c r="P13" s="16" t="str">
        <f t="shared" si="3"/>
        <v/>
      </c>
      <c r="Q13" s="16">
        <f t="shared" si="4"/>
        <v>0</v>
      </c>
      <c r="R13" s="16">
        <f t="shared" si="4"/>
        <v>0</v>
      </c>
      <c r="S13" s="16"/>
      <c r="T13" s="16"/>
      <c r="U13" s="440">
        <f t="shared" si="5"/>
        <v>0</v>
      </c>
      <c r="V13" s="440" t="str">
        <f t="shared" si="6"/>
        <v/>
      </c>
      <c r="W13" s="441" t="s">
        <v>449</v>
      </c>
      <c r="Y13" s="393"/>
      <c r="Z13" s="393"/>
      <c r="AA13" s="393"/>
      <c r="AB13" s="393"/>
      <c r="AC13" s="393"/>
      <c r="AD13" s="393"/>
      <c r="AE13" s="393"/>
      <c r="AF13" s="393"/>
      <c r="AG13" s="393"/>
      <c r="AH13" s="393"/>
      <c r="AI13" s="401"/>
      <c r="AJ13" s="400"/>
      <c r="AK13" s="393"/>
      <c r="AL13" s="400"/>
      <c r="AM13" s="400"/>
      <c r="AN13" s="400"/>
      <c r="AO13" s="400"/>
      <c r="AP13" s="400"/>
      <c r="AQ13" s="400"/>
      <c r="AR13" s="400"/>
      <c r="AS13" s="400"/>
      <c r="AT13" s="400"/>
      <c r="AU13" s="400"/>
      <c r="AV13" s="400"/>
      <c r="AW13" s="400"/>
      <c r="AX13" s="400"/>
      <c r="AY13" s="400"/>
      <c r="AZ13" s="230">
        <f t="shared" si="7"/>
        <v>0</v>
      </c>
      <c r="BA13" s="400"/>
      <c r="BB13" s="412" t="str">
        <f t="shared" si="0"/>
        <v/>
      </c>
      <c r="BC13" s="400"/>
      <c r="BD13" s="400"/>
      <c r="BE13" s="400"/>
    </row>
    <row r="14" customHeight="1" spans="1:57">
      <c r="A14" s="381">
        <f t="shared" si="1"/>
        <v>7</v>
      </c>
      <c r="B14" s="434" t="s">
        <v>457</v>
      </c>
      <c r="C14" s="434" t="s">
        <v>457</v>
      </c>
      <c r="D14" s="436" t="s">
        <v>455</v>
      </c>
      <c r="E14" s="435"/>
      <c r="F14" s="435"/>
      <c r="G14" s="432"/>
      <c r="H14" s="433"/>
      <c r="I14" s="431"/>
      <c r="J14" s="16"/>
      <c r="K14" s="435"/>
      <c r="L14" s="435"/>
      <c r="M14" s="435"/>
      <c r="N14" s="435"/>
      <c r="O14" s="16">
        <f t="shared" si="2"/>
        <v>0</v>
      </c>
      <c r="P14" s="16" t="str">
        <f t="shared" si="3"/>
        <v/>
      </c>
      <c r="Q14" s="16">
        <f t="shared" si="4"/>
        <v>0</v>
      </c>
      <c r="R14" s="16">
        <f t="shared" si="4"/>
        <v>0</v>
      </c>
      <c r="S14" s="16"/>
      <c r="T14" s="16"/>
      <c r="U14" s="440">
        <f t="shared" si="5"/>
        <v>0</v>
      </c>
      <c r="V14" s="440" t="str">
        <f t="shared" si="6"/>
        <v/>
      </c>
      <c r="W14" s="441" t="s">
        <v>449</v>
      </c>
      <c r="Y14" s="393"/>
      <c r="Z14" s="393"/>
      <c r="AA14" s="393"/>
      <c r="AB14" s="393"/>
      <c r="AC14" s="393"/>
      <c r="AD14" s="393"/>
      <c r="AE14" s="393"/>
      <c r="AF14" s="393"/>
      <c r="AG14" s="393"/>
      <c r="AH14" s="393"/>
      <c r="AI14" s="401"/>
      <c r="AJ14" s="400"/>
      <c r="AK14" s="393"/>
      <c r="AL14" s="400"/>
      <c r="AM14" s="400"/>
      <c r="AN14" s="400"/>
      <c r="AO14" s="400"/>
      <c r="AP14" s="400"/>
      <c r="AQ14" s="400"/>
      <c r="AR14" s="400"/>
      <c r="AS14" s="400"/>
      <c r="AT14" s="400"/>
      <c r="AU14" s="400"/>
      <c r="AV14" s="400"/>
      <c r="AW14" s="400"/>
      <c r="AX14" s="400"/>
      <c r="AY14" s="400"/>
      <c r="AZ14" s="230">
        <f t="shared" si="7"/>
        <v>0</v>
      </c>
      <c r="BA14" s="400"/>
      <c r="BB14" s="412" t="str">
        <f t="shared" si="0"/>
        <v/>
      </c>
      <c r="BC14" s="400"/>
      <c r="BD14" s="400"/>
      <c r="BE14" s="400"/>
    </row>
    <row r="15" customHeight="1" spans="1:57">
      <c r="A15" s="381">
        <f t="shared" si="1"/>
        <v>8</v>
      </c>
      <c r="B15" s="434" t="s">
        <v>458</v>
      </c>
      <c r="C15" s="434" t="s">
        <v>458</v>
      </c>
      <c r="D15" s="436" t="s">
        <v>455</v>
      </c>
      <c r="E15" s="435"/>
      <c r="F15" s="435"/>
      <c r="G15" s="437"/>
      <c r="H15" s="438"/>
      <c r="I15" s="431"/>
      <c r="J15" s="16"/>
      <c r="K15" s="435"/>
      <c r="L15" s="435"/>
      <c r="M15" s="435"/>
      <c r="N15" s="435"/>
      <c r="O15" s="16">
        <f t="shared" si="2"/>
        <v>0</v>
      </c>
      <c r="P15" s="16" t="str">
        <f t="shared" si="3"/>
        <v/>
      </c>
      <c r="Q15" s="16">
        <f t="shared" si="4"/>
        <v>0</v>
      </c>
      <c r="R15" s="16">
        <f t="shared" si="4"/>
        <v>0</v>
      </c>
      <c r="S15" s="16"/>
      <c r="T15" s="16"/>
      <c r="U15" s="440">
        <f t="shared" si="5"/>
        <v>0</v>
      </c>
      <c r="V15" s="440" t="str">
        <f t="shared" si="6"/>
        <v/>
      </c>
      <c r="W15" s="441" t="s">
        <v>449</v>
      </c>
      <c r="Y15" s="393"/>
      <c r="Z15" s="393"/>
      <c r="AA15" s="393"/>
      <c r="AB15" s="393"/>
      <c r="AC15" s="393"/>
      <c r="AD15" s="393"/>
      <c r="AE15" s="393"/>
      <c r="AF15" s="393"/>
      <c r="AG15" s="393"/>
      <c r="AH15" s="393"/>
      <c r="AI15" s="401"/>
      <c r="AJ15" s="400"/>
      <c r="AK15" s="393"/>
      <c r="AL15" s="400"/>
      <c r="AM15" s="400"/>
      <c r="AN15" s="400"/>
      <c r="AO15" s="400"/>
      <c r="AP15" s="400"/>
      <c r="AQ15" s="400"/>
      <c r="AR15" s="400"/>
      <c r="AS15" s="400"/>
      <c r="AT15" s="400"/>
      <c r="AU15" s="400"/>
      <c r="AV15" s="400"/>
      <c r="AW15" s="400"/>
      <c r="AX15" s="400"/>
      <c r="AY15" s="400"/>
      <c r="AZ15" s="230">
        <f t="shared" si="7"/>
        <v>0</v>
      </c>
      <c r="BA15" s="400"/>
      <c r="BB15" s="412" t="str">
        <f t="shared" si="0"/>
        <v/>
      </c>
      <c r="BC15" s="400"/>
      <c r="BD15" s="400"/>
      <c r="BE15" s="400"/>
    </row>
    <row r="16" customHeight="1" spans="1:57">
      <c r="A16" s="381">
        <f t="shared" si="1"/>
        <v>9</v>
      </c>
      <c r="B16" s="434" t="s">
        <v>459</v>
      </c>
      <c r="C16" s="434" t="s">
        <v>459</v>
      </c>
      <c r="D16" s="436" t="s">
        <v>455</v>
      </c>
      <c r="E16" s="435"/>
      <c r="F16" s="435"/>
      <c r="G16" s="437"/>
      <c r="H16" s="438"/>
      <c r="I16" s="431"/>
      <c r="J16" s="16"/>
      <c r="K16" s="435"/>
      <c r="L16" s="435"/>
      <c r="M16" s="435"/>
      <c r="N16" s="435"/>
      <c r="O16" s="16">
        <f t="shared" si="2"/>
        <v>0</v>
      </c>
      <c r="P16" s="16" t="str">
        <f t="shared" si="3"/>
        <v/>
      </c>
      <c r="Q16" s="16">
        <f t="shared" si="4"/>
        <v>0</v>
      </c>
      <c r="R16" s="16">
        <f t="shared" si="4"/>
        <v>0</v>
      </c>
      <c r="S16" s="16"/>
      <c r="T16" s="16"/>
      <c r="U16" s="440">
        <f t="shared" si="5"/>
        <v>0</v>
      </c>
      <c r="V16" s="440" t="str">
        <f t="shared" si="6"/>
        <v/>
      </c>
      <c r="W16" s="441" t="s">
        <v>449</v>
      </c>
      <c r="Y16" s="393"/>
      <c r="Z16" s="393"/>
      <c r="AA16" s="393"/>
      <c r="AB16" s="393"/>
      <c r="AC16" s="393"/>
      <c r="AD16" s="393"/>
      <c r="AE16" s="393"/>
      <c r="AF16" s="393"/>
      <c r="AG16" s="393"/>
      <c r="AH16" s="393"/>
      <c r="AI16" s="401"/>
      <c r="AJ16" s="400"/>
      <c r="AK16" s="393"/>
      <c r="AL16" s="400"/>
      <c r="AM16" s="400"/>
      <c r="AN16" s="400"/>
      <c r="AO16" s="400"/>
      <c r="AP16" s="400"/>
      <c r="AQ16" s="400"/>
      <c r="AR16" s="400"/>
      <c r="AS16" s="400"/>
      <c r="AT16" s="400"/>
      <c r="AU16" s="400"/>
      <c r="AV16" s="400"/>
      <c r="AW16" s="400"/>
      <c r="AX16" s="400"/>
      <c r="AY16" s="400"/>
      <c r="AZ16" s="230">
        <f t="shared" si="7"/>
        <v>0</v>
      </c>
      <c r="BA16" s="400"/>
      <c r="BB16" s="412" t="str">
        <f t="shared" si="0"/>
        <v/>
      </c>
      <c r="BC16" s="400"/>
      <c r="BD16" s="400"/>
      <c r="BE16" s="400"/>
    </row>
    <row r="17" customHeight="1" spans="1:57">
      <c r="A17" s="381">
        <f t="shared" si="1"/>
        <v>10</v>
      </c>
      <c r="B17" s="434" t="s">
        <v>460</v>
      </c>
      <c r="C17" s="434" t="s">
        <v>461</v>
      </c>
      <c r="D17" s="430" t="s">
        <v>448</v>
      </c>
      <c r="E17" s="435"/>
      <c r="F17" s="435"/>
      <c r="G17" s="437"/>
      <c r="H17" s="438"/>
      <c r="I17" s="431"/>
      <c r="J17" s="16"/>
      <c r="K17" s="435"/>
      <c r="L17" s="435"/>
      <c r="M17" s="435"/>
      <c r="N17" s="435"/>
      <c r="O17" s="16">
        <f t="shared" si="2"/>
        <v>0</v>
      </c>
      <c r="P17" s="16" t="str">
        <f t="shared" si="3"/>
        <v/>
      </c>
      <c r="Q17" s="16">
        <f t="shared" si="4"/>
        <v>0</v>
      </c>
      <c r="R17" s="16">
        <f t="shared" si="4"/>
        <v>0</v>
      </c>
      <c r="S17" s="16"/>
      <c r="T17" s="16"/>
      <c r="U17" s="440">
        <f t="shared" si="5"/>
        <v>0</v>
      </c>
      <c r="V17" s="440" t="str">
        <f t="shared" si="6"/>
        <v/>
      </c>
      <c r="W17" s="441" t="s">
        <v>449</v>
      </c>
      <c r="Y17" s="393"/>
      <c r="Z17" s="393"/>
      <c r="AA17" s="393"/>
      <c r="AB17" s="393"/>
      <c r="AC17" s="393"/>
      <c r="AD17" s="393"/>
      <c r="AE17" s="393"/>
      <c r="AF17" s="393"/>
      <c r="AG17" s="393"/>
      <c r="AH17" s="393"/>
      <c r="AI17" s="401"/>
      <c r="AJ17" s="400"/>
      <c r="AK17" s="393"/>
      <c r="AL17" s="400"/>
      <c r="AM17" s="400"/>
      <c r="AN17" s="400"/>
      <c r="AO17" s="400"/>
      <c r="AP17" s="400"/>
      <c r="AQ17" s="400"/>
      <c r="AR17" s="400"/>
      <c r="AS17" s="400"/>
      <c r="AT17" s="400"/>
      <c r="AU17" s="400"/>
      <c r="AV17" s="400"/>
      <c r="AW17" s="400"/>
      <c r="AX17" s="400"/>
      <c r="AY17" s="400"/>
      <c r="AZ17" s="230">
        <f t="shared" si="7"/>
        <v>0</v>
      </c>
      <c r="BA17" s="400"/>
      <c r="BB17" s="412" t="str">
        <f t="shared" si="0"/>
        <v/>
      </c>
      <c r="BC17" s="400"/>
      <c r="BD17" s="400"/>
      <c r="BE17" s="400"/>
    </row>
    <row r="18" customHeight="1" spans="1:57">
      <c r="A18" s="381" t="str">
        <f t="shared" si="1"/>
        <v/>
      </c>
      <c r="B18" s="383"/>
      <c r="C18" s="383"/>
      <c r="D18" s="435"/>
      <c r="E18" s="435"/>
      <c r="F18" s="435"/>
      <c r="G18" s="435"/>
      <c r="H18" s="435"/>
      <c r="I18" s="431"/>
      <c r="J18" s="16"/>
      <c r="K18" s="435"/>
      <c r="L18" s="435"/>
      <c r="M18" s="435"/>
      <c r="N18" s="435"/>
      <c r="O18" s="16"/>
      <c r="P18" s="16"/>
      <c r="Q18" s="16"/>
      <c r="R18" s="16"/>
      <c r="S18" s="16"/>
      <c r="T18" s="16"/>
      <c r="U18" s="440"/>
      <c r="V18" s="440" t="str">
        <f t="shared" si="6"/>
        <v/>
      </c>
      <c r="W18" s="441"/>
      <c r="Y18" s="393"/>
      <c r="Z18" s="393"/>
      <c r="AA18" s="393"/>
      <c r="AB18" s="393"/>
      <c r="AC18" s="393"/>
      <c r="AD18" s="393"/>
      <c r="AE18" s="393"/>
      <c r="AF18" s="393"/>
      <c r="AG18" s="393"/>
      <c r="AH18" s="393"/>
      <c r="AI18" s="401"/>
      <c r="AJ18" s="400"/>
      <c r="AK18" s="393"/>
      <c r="AL18" s="400"/>
      <c r="AM18" s="400"/>
      <c r="AN18" s="400"/>
      <c r="AO18" s="400"/>
      <c r="AP18" s="400"/>
      <c r="AQ18" s="400"/>
      <c r="AR18" s="400"/>
      <c r="AS18" s="400"/>
      <c r="AT18" s="400"/>
      <c r="AU18" s="400"/>
      <c r="AV18" s="400"/>
      <c r="AW18" s="400"/>
      <c r="AX18" s="400"/>
      <c r="AY18" s="400"/>
      <c r="AZ18" s="230">
        <f t="shared" si="7"/>
        <v>0</v>
      </c>
      <c r="BA18" s="400"/>
      <c r="BB18" s="412" t="str">
        <f t="shared" si="0"/>
        <v/>
      </c>
      <c r="BC18" s="400"/>
      <c r="BD18" s="400"/>
      <c r="BE18" s="400"/>
    </row>
    <row r="19" customHeight="1" spans="1:57">
      <c r="A19" s="381" t="str">
        <f t="shared" si="1"/>
        <v/>
      </c>
      <c r="B19" s="383"/>
      <c r="C19" s="383"/>
      <c r="D19" s="435"/>
      <c r="E19" s="435"/>
      <c r="F19" s="435"/>
      <c r="G19" s="435"/>
      <c r="H19" s="435"/>
      <c r="I19" s="431"/>
      <c r="J19" s="16"/>
      <c r="K19" s="435"/>
      <c r="L19" s="435"/>
      <c r="M19" s="435"/>
      <c r="N19" s="435"/>
      <c r="O19" s="16"/>
      <c r="P19" s="16"/>
      <c r="Q19" s="16"/>
      <c r="R19" s="16"/>
      <c r="S19" s="16"/>
      <c r="T19" s="16"/>
      <c r="U19" s="440"/>
      <c r="V19" s="440" t="str">
        <f t="shared" si="6"/>
        <v/>
      </c>
      <c r="W19" s="441"/>
      <c r="Y19" s="393"/>
      <c r="Z19" s="393"/>
      <c r="AA19" s="393"/>
      <c r="AB19" s="393"/>
      <c r="AC19" s="393"/>
      <c r="AD19" s="393"/>
      <c r="AE19" s="393"/>
      <c r="AF19" s="393"/>
      <c r="AG19" s="393"/>
      <c r="AH19" s="393"/>
      <c r="AI19" s="401"/>
      <c r="AJ19" s="400"/>
      <c r="AK19" s="393"/>
      <c r="AL19" s="400"/>
      <c r="AM19" s="400"/>
      <c r="AN19" s="400"/>
      <c r="AO19" s="400"/>
      <c r="AP19" s="400"/>
      <c r="AQ19" s="400"/>
      <c r="AR19" s="400"/>
      <c r="AS19" s="400"/>
      <c r="AT19" s="400"/>
      <c r="AU19" s="400"/>
      <c r="AV19" s="400"/>
      <c r="AW19" s="400"/>
      <c r="AX19" s="400"/>
      <c r="AY19" s="400"/>
      <c r="AZ19" s="230">
        <f t="shared" si="7"/>
        <v>0</v>
      </c>
      <c r="BA19" s="400"/>
      <c r="BB19" s="412" t="str">
        <f>IFERROR((AZ19-#REF!+#REF!)/(#REF!-#REF!)*100,"")</f>
        <v/>
      </c>
      <c r="BC19" s="400"/>
      <c r="BD19" s="400"/>
      <c r="BE19" s="400"/>
    </row>
    <row r="20" customHeight="1" spans="1:57">
      <c r="A20" s="381" t="str">
        <f t="shared" si="1"/>
        <v/>
      </c>
      <c r="B20" s="382"/>
      <c r="C20" s="382"/>
      <c r="D20" s="389"/>
      <c r="E20" s="389"/>
      <c r="F20" s="389"/>
      <c r="G20" s="389"/>
      <c r="H20" s="389"/>
      <c r="I20" s="414"/>
      <c r="J20" s="16"/>
      <c r="K20" s="389"/>
      <c r="L20" s="389"/>
      <c r="M20" s="389"/>
      <c r="N20" s="389"/>
      <c r="O20" s="16"/>
      <c r="P20" s="16"/>
      <c r="Q20" s="16"/>
      <c r="R20" s="16"/>
      <c r="S20" s="16"/>
      <c r="T20" s="16"/>
      <c r="U20" s="387"/>
      <c r="V20" s="387" t="str">
        <f t="shared" si="6"/>
        <v/>
      </c>
      <c r="W20" s="389"/>
      <c r="Y20" s="393"/>
      <c r="Z20" s="393"/>
      <c r="AA20" s="393"/>
      <c r="AB20" s="393"/>
      <c r="AC20" s="393"/>
      <c r="AD20" s="393"/>
      <c r="AE20" s="393"/>
      <c r="AF20" s="393"/>
      <c r="AG20" s="393"/>
      <c r="AH20" s="393"/>
      <c r="AI20" s="401"/>
      <c r="AJ20" s="400"/>
      <c r="AK20" s="393"/>
      <c r="AL20" s="400"/>
      <c r="AM20" s="400"/>
      <c r="AN20" s="400"/>
      <c r="AO20" s="400"/>
      <c r="AP20" s="400"/>
      <c r="AQ20" s="400"/>
      <c r="AR20" s="400"/>
      <c r="AS20" s="400"/>
      <c r="AT20" s="400"/>
      <c r="AU20" s="400"/>
      <c r="AV20" s="400"/>
      <c r="AW20" s="400"/>
      <c r="AX20" s="400"/>
      <c r="AY20" s="400"/>
      <c r="AZ20" s="230">
        <f t="shared" si="7"/>
        <v>0</v>
      </c>
      <c r="BA20" s="400"/>
      <c r="BB20" s="412" t="str">
        <f t="shared" si="0"/>
        <v/>
      </c>
      <c r="BC20" s="400"/>
      <c r="BD20" s="400"/>
      <c r="BE20" s="400"/>
    </row>
    <row r="21" customHeight="1" spans="1:57">
      <c r="A21" s="381" t="str">
        <f t="shared" si="1"/>
        <v/>
      </c>
      <c r="B21" s="382"/>
      <c r="C21" s="382"/>
      <c r="D21" s="389"/>
      <c r="E21" s="389"/>
      <c r="F21" s="389"/>
      <c r="G21" s="389"/>
      <c r="H21" s="389"/>
      <c r="I21" s="414"/>
      <c r="J21" s="16"/>
      <c r="K21" s="389"/>
      <c r="L21" s="389"/>
      <c r="M21" s="389"/>
      <c r="N21" s="389"/>
      <c r="O21" s="16"/>
      <c r="P21" s="16"/>
      <c r="Q21" s="16"/>
      <c r="R21" s="16"/>
      <c r="S21" s="16"/>
      <c r="T21" s="16"/>
      <c r="U21" s="387"/>
      <c r="V21" s="387" t="str">
        <f t="shared" si="6"/>
        <v/>
      </c>
      <c r="W21" s="389"/>
      <c r="Y21" s="393"/>
      <c r="Z21" s="393"/>
      <c r="AA21" s="393"/>
      <c r="AB21" s="393"/>
      <c r="AC21" s="393"/>
      <c r="AD21" s="393"/>
      <c r="AE21" s="393"/>
      <c r="AF21" s="393"/>
      <c r="AG21" s="393"/>
      <c r="AH21" s="393"/>
      <c r="AI21" s="401"/>
      <c r="AJ21" s="400"/>
      <c r="AK21" s="393"/>
      <c r="AL21" s="400"/>
      <c r="AM21" s="400"/>
      <c r="AN21" s="400"/>
      <c r="AO21" s="400"/>
      <c r="AP21" s="400"/>
      <c r="AQ21" s="400"/>
      <c r="AR21" s="400"/>
      <c r="AS21" s="400"/>
      <c r="AT21" s="400"/>
      <c r="AU21" s="400"/>
      <c r="AV21" s="400"/>
      <c r="AW21" s="400"/>
      <c r="AX21" s="400"/>
      <c r="AY21" s="400"/>
      <c r="AZ21" s="230">
        <f t="shared" si="7"/>
        <v>0</v>
      </c>
      <c r="BA21" s="400"/>
      <c r="BB21" s="412" t="str">
        <f t="shared" si="0"/>
        <v/>
      </c>
      <c r="BC21" s="400"/>
      <c r="BD21" s="400"/>
      <c r="BE21" s="400"/>
    </row>
    <row r="22" customHeight="1" spans="1:57">
      <c r="A22" s="375" t="s">
        <v>410</v>
      </c>
      <c r="B22" s="375"/>
      <c r="C22" s="375"/>
      <c r="D22" s="389"/>
      <c r="E22" s="389"/>
      <c r="F22" s="389"/>
      <c r="G22" s="16">
        <f>SUM(G8:G21)</f>
        <v>0</v>
      </c>
      <c r="H22" s="16"/>
      <c r="I22" s="16">
        <f>SUM(I8:I21)</f>
        <v>0</v>
      </c>
      <c r="J22" s="16">
        <f>SUM(J8:J21)</f>
        <v>0</v>
      </c>
      <c r="K22" s="16">
        <f>SUM(K8:K21)</f>
        <v>0</v>
      </c>
      <c r="L22" s="16"/>
      <c r="M22" s="16">
        <f>SUM(M8:M21)</f>
        <v>0</v>
      </c>
      <c r="N22" s="16">
        <f>SUM(N8:N21)</f>
        <v>0</v>
      </c>
      <c r="O22" s="16">
        <f>SUM(O8:O21)</f>
        <v>0</v>
      </c>
      <c r="P22" s="16"/>
      <c r="Q22" s="16">
        <f>SUM(Q8:Q21)</f>
        <v>0</v>
      </c>
      <c r="R22" s="387">
        <f>SUM(R8:R21)</f>
        <v>0</v>
      </c>
      <c r="S22" s="387">
        <f>SUM(S8:S21)</f>
        <v>0</v>
      </c>
      <c r="T22" s="387"/>
      <c r="U22" s="387">
        <f>SUM(U8:U21)</f>
        <v>0</v>
      </c>
      <c r="V22" s="387" t="str">
        <f t="shared" si="6"/>
        <v/>
      </c>
      <c r="W22" s="389"/>
      <c r="Y22" s="393"/>
      <c r="Z22" s="393"/>
      <c r="AA22" s="393"/>
      <c r="AB22" s="393"/>
      <c r="AC22" s="393"/>
      <c r="AD22" s="393"/>
      <c r="AE22" s="393"/>
      <c r="AF22" s="393"/>
      <c r="AG22" s="393"/>
      <c r="AH22" s="393"/>
      <c r="AI22" s="401"/>
      <c r="AJ22" s="400"/>
      <c r="AK22" s="393"/>
      <c r="AL22" s="400"/>
      <c r="AM22" s="400"/>
      <c r="AN22" s="400"/>
      <c r="AO22" s="400"/>
      <c r="AP22" s="400"/>
      <c r="AQ22" s="400"/>
      <c r="AR22" s="400"/>
      <c r="AS22" s="400"/>
      <c r="AT22" s="400"/>
      <c r="AU22" s="400"/>
      <c r="AV22" s="400"/>
      <c r="AW22" s="400"/>
      <c r="AX22" s="400"/>
      <c r="AY22" s="400"/>
      <c r="AZ22" s="230">
        <f t="shared" si="7"/>
        <v>0</v>
      </c>
      <c r="BA22" s="400"/>
      <c r="BB22" s="412" t="str">
        <f t="shared" si="0"/>
        <v/>
      </c>
      <c r="BC22" s="400"/>
      <c r="BD22" s="400"/>
      <c r="BE22" s="400"/>
    </row>
    <row r="23" customHeight="1" spans="1:21">
      <c r="A23" s="370" t="str">
        <f>基本信息输入表!$K$6&amp;"填表人："&amp;基本信息输入表!$M$30</f>
        <v>产权持有单位填表人：王若初</v>
      </c>
      <c r="Q23" s="370"/>
      <c r="R23" s="370"/>
      <c r="U23" s="370" t="str">
        <f>"评估人员："&amp;基本信息输入表!$Q$30</f>
        <v>评估人员：王秀红</v>
      </c>
    </row>
    <row r="24" customHeight="1" spans="1:18">
      <c r="A24" s="370" t="str">
        <f>"填表日期："&amp;YEAR(基本信息输入表!$O$30)&amp;"年"&amp;MONTH(基本信息输入表!$O$30)&amp;"月"&amp;DAY(基本信息输入表!$O$30)&amp;"日"</f>
        <v>填表日期：2023年2月15日</v>
      </c>
      <c r="Q24" s="370"/>
      <c r="R24" s="370"/>
    </row>
    <row r="25" customHeight="1" spans="24:24">
      <c r="X25" s="394" t="s">
        <v>310</v>
      </c>
    </row>
  </sheetData>
  <mergeCells count="42">
    <mergeCell ref="A2:W2"/>
    <mergeCell ref="A3:W3"/>
    <mergeCell ref="Y5:AE5"/>
    <mergeCell ref="AF5:AN5"/>
    <mergeCell ref="AO5:BA5"/>
    <mergeCell ref="BB5:BE5"/>
    <mergeCell ref="G6:I6"/>
    <mergeCell ref="K6:M6"/>
    <mergeCell ref="O6:Q6"/>
    <mergeCell ref="S6:U6"/>
    <mergeCell ref="AF6:AJ6"/>
    <mergeCell ref="AK6:AL6"/>
    <mergeCell ref="AP6:AQ6"/>
    <mergeCell ref="AR6:AY6"/>
    <mergeCell ref="A22:B22"/>
    <mergeCell ref="A6:A7"/>
    <mergeCell ref="B6:B7"/>
    <mergeCell ref="C6:C7"/>
    <mergeCell ref="D6:D7"/>
    <mergeCell ref="E6:E7"/>
    <mergeCell ref="F6:F7"/>
    <mergeCell ref="J6:J7"/>
    <mergeCell ref="N6:N7"/>
    <mergeCell ref="R6:R7"/>
    <mergeCell ref="V6:V7"/>
    <mergeCell ref="W6:W7"/>
    <mergeCell ref="Y6:Y7"/>
    <mergeCell ref="Z6:Z7"/>
    <mergeCell ref="AA6:AA7"/>
    <mergeCell ref="AB6:AB7"/>
    <mergeCell ref="AC6:AC7"/>
    <mergeCell ref="AD6:AD7"/>
    <mergeCell ref="AE6:AE7"/>
    <mergeCell ref="AM6:AM7"/>
    <mergeCell ref="AN6:AN7"/>
    <mergeCell ref="AO6:AO7"/>
    <mergeCell ref="AZ6:AZ7"/>
    <mergeCell ref="BA6:BA7"/>
    <mergeCell ref="BB6:BB7"/>
    <mergeCell ref="BC6:BC7"/>
    <mergeCell ref="BD6:BD7"/>
    <mergeCell ref="BE6:BE7"/>
  </mergeCells>
  <dataValidations count="1">
    <dataValidation type="list" allowBlank="1" showInputMessage="1" showErrorMessage="1" sqref="AK8:AK22 AF8:AH22 Y8:AC22">
      <formula1/>
    </dataValidation>
  </dataValidations>
  <hyperlinks>
    <hyperlink ref="A1" location="索引目录!A1" display="返回索引目录"/>
  </hyperlinks>
  <printOptions horizontalCentered="1"/>
  <pageMargins left="0.984027777777778" right="0.984027777777778" top="0.984027777777778" bottom="0.984027777777778" header="0.313888888888889" footer="0.354166666666667"/>
  <pageSetup paperSize="9" scale="55" fitToHeight="1000" orientation="landscape"/>
  <headerFooter scaleWithDoc="0">
    <oddFooter>&amp;R&amp;"宋体,常规"&amp;10&amp;P/&amp;N</oddFooter>
  </headerFooter>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A31"/>
  <sheetViews>
    <sheetView showGridLines="0" workbookViewId="0">
      <selection activeCell="P30" sqref="P30"/>
    </sheetView>
  </sheetViews>
  <sheetFormatPr defaultColWidth="9" defaultRowHeight="15.75" customHeight="1"/>
  <cols>
    <col min="1" max="1" width="5.75" style="370" customWidth="1"/>
    <col min="2" max="2" width="16.25" style="370" customWidth="1"/>
    <col min="3" max="3" width="4.375" style="370" customWidth="1"/>
    <col min="4" max="9" width="10.625" style="370" customWidth="1" outlineLevel="1"/>
    <col min="10" max="16" width="10.625" style="370" customWidth="1"/>
    <col min="17" max="17" width="8.75" style="370" customWidth="1"/>
    <col min="18" max="18" width="9.5" style="370" customWidth="1"/>
    <col min="19" max="19" width="9" style="370"/>
    <col min="20" max="24" width="5.625" style="372" customWidth="1" outlineLevel="1"/>
    <col min="25" max="25" width="14.875" style="372" customWidth="1" outlineLevel="1"/>
    <col min="26" max="26" width="13.625" style="372" customWidth="1"/>
    <col min="27" max="29" width="5.625" style="372" customWidth="1" outlineLevel="1"/>
    <col min="30" max="30" width="7.375" style="372" customWidth="1" outlineLevel="1"/>
    <col min="31" max="31" width="5.625" style="372" customWidth="1" outlineLevel="1"/>
    <col min="32" max="33" width="8.625" style="372" customWidth="1" outlineLevel="1"/>
    <col min="34" max="34" width="14.625" style="372" customWidth="1" outlineLevel="1"/>
    <col min="35" max="35" width="13.625" style="372" customWidth="1"/>
    <col min="36" max="36" width="8.625" style="372" customWidth="1" outlineLevel="2"/>
    <col min="37" max="44" width="10.875" style="372" customWidth="1" outlineLevel="2"/>
    <col min="45" max="46" width="12" style="372" customWidth="1" outlineLevel="2"/>
    <col min="47" max="47" width="10.875" style="372" customWidth="1" outlineLevel="2"/>
    <col min="48" max="48" width="8.625" style="372" customWidth="1" outlineLevel="1"/>
    <col min="49" max="49" width="13.75" style="372" customWidth="1"/>
    <col min="50" max="52" width="13.625" style="372" customWidth="1" outlineLevel="1"/>
    <col min="53" max="53" width="13.625" style="372" customWidth="1"/>
    <col min="54" max="16384" width="9" style="370"/>
  </cols>
  <sheetData>
    <row r="1" customHeight="1" spans="1:1">
      <c r="A1" s="5" t="s">
        <v>311</v>
      </c>
    </row>
    <row r="2" s="368" customFormat="1" ht="30" customHeight="1" spans="1:53">
      <c r="A2" s="373" t="s">
        <v>462</v>
      </c>
      <c r="B2" s="373"/>
      <c r="C2" s="373"/>
      <c r="D2" s="373"/>
      <c r="E2" s="373"/>
      <c r="F2" s="373"/>
      <c r="G2" s="373"/>
      <c r="H2" s="373"/>
      <c r="I2" s="373"/>
      <c r="J2" s="373"/>
      <c r="K2" s="373"/>
      <c r="L2" s="373"/>
      <c r="M2" s="373"/>
      <c r="N2" s="373"/>
      <c r="O2" s="373"/>
      <c r="P2" s="373"/>
      <c r="Q2" s="373"/>
      <c r="R2" s="373"/>
      <c r="T2" s="390"/>
      <c r="U2" s="390"/>
      <c r="V2" s="390"/>
      <c r="W2" s="390"/>
      <c r="X2" s="390"/>
      <c r="Y2" s="390"/>
      <c r="Z2" s="390"/>
      <c r="AA2" s="390"/>
      <c r="AB2" s="390"/>
      <c r="AC2" s="390"/>
      <c r="AD2" s="390"/>
      <c r="AE2" s="390"/>
      <c r="AF2" s="390"/>
      <c r="AG2" s="390"/>
      <c r="AH2" s="390"/>
      <c r="AI2" s="390"/>
      <c r="AJ2" s="390"/>
      <c r="AK2" s="390"/>
      <c r="AL2" s="390"/>
      <c r="AM2" s="390"/>
      <c r="AN2" s="390"/>
      <c r="AO2" s="390"/>
      <c r="AP2" s="390"/>
      <c r="AQ2" s="390"/>
      <c r="AR2" s="390"/>
      <c r="AS2" s="390"/>
      <c r="AT2" s="390"/>
      <c r="AU2" s="390"/>
      <c r="AV2" s="390"/>
      <c r="AW2" s="390"/>
      <c r="AX2" s="390"/>
      <c r="AY2" s="390"/>
      <c r="AZ2" s="390"/>
      <c r="BA2" s="390"/>
    </row>
    <row r="3" customHeight="1" spans="1:18">
      <c r="A3" s="369" t="str">
        <f>"评估基准日："&amp;TEXT(基本信息输入表!M7,"yyyy年mm月dd日")</f>
        <v>评估基准日：2023年01月31日</v>
      </c>
      <c r="B3" s="369"/>
      <c r="C3" s="369"/>
      <c r="D3" s="369"/>
      <c r="E3" s="369"/>
      <c r="F3" s="369"/>
      <c r="G3" s="369"/>
      <c r="H3" s="369"/>
      <c r="I3" s="369"/>
      <c r="J3" s="369"/>
      <c r="K3" s="369"/>
      <c r="L3" s="369"/>
      <c r="M3" s="369"/>
      <c r="N3" s="369"/>
      <c r="O3" s="369"/>
      <c r="P3" s="369"/>
      <c r="Q3" s="369"/>
      <c r="R3" s="369"/>
    </row>
    <row r="4" ht="14.1" customHeight="1" spans="1:18">
      <c r="A4" s="369"/>
      <c r="B4" s="369"/>
      <c r="C4" s="369"/>
      <c r="D4" s="369"/>
      <c r="E4" s="369"/>
      <c r="F4" s="369"/>
      <c r="G4" s="369"/>
      <c r="H4" s="369"/>
      <c r="I4" s="369"/>
      <c r="J4" s="369"/>
      <c r="K4" s="369"/>
      <c r="L4" s="369"/>
      <c r="M4" s="369"/>
      <c r="N4" s="369"/>
      <c r="O4" s="369"/>
      <c r="P4" s="369"/>
      <c r="Q4" s="369"/>
      <c r="R4" s="388" t="s">
        <v>463</v>
      </c>
    </row>
    <row r="5" customHeight="1" spans="1:53">
      <c r="A5" s="370" t="str">
        <f>基本信息输入表!K6&amp;"："&amp;基本信息输入表!M6</f>
        <v>产权持有单位：山东烟草投资管理有限公司</v>
      </c>
      <c r="R5" s="388" t="s">
        <v>227</v>
      </c>
      <c r="T5" s="391" t="s">
        <v>372</v>
      </c>
      <c r="U5" s="391"/>
      <c r="V5" s="391"/>
      <c r="W5" s="391"/>
      <c r="X5" s="391"/>
      <c r="Y5" s="391"/>
      <c r="Z5" s="391"/>
      <c r="AA5" s="395" t="s">
        <v>373</v>
      </c>
      <c r="AB5" s="396"/>
      <c r="AC5" s="396"/>
      <c r="AD5" s="396"/>
      <c r="AE5" s="396"/>
      <c r="AF5" s="396"/>
      <c r="AG5" s="396"/>
      <c r="AH5" s="396"/>
      <c r="AI5" s="397"/>
      <c r="AJ5" s="402" t="s">
        <v>374</v>
      </c>
      <c r="AK5" s="403"/>
      <c r="AL5" s="403"/>
      <c r="AM5" s="403"/>
      <c r="AN5" s="403"/>
      <c r="AO5" s="403"/>
      <c r="AP5" s="403"/>
      <c r="AQ5" s="403"/>
      <c r="AR5" s="403"/>
      <c r="AS5" s="403"/>
      <c r="AT5" s="403"/>
      <c r="AU5" s="403"/>
      <c r="AV5" s="403"/>
      <c r="AW5" s="410"/>
      <c r="AX5" s="398" t="s">
        <v>375</v>
      </c>
      <c r="AY5" s="398"/>
      <c r="AZ5" s="398"/>
      <c r="BA5" s="398"/>
    </row>
    <row r="6" s="369" customFormat="1" customHeight="1" spans="1:53">
      <c r="A6" s="375" t="s">
        <v>228</v>
      </c>
      <c r="B6" s="375" t="s">
        <v>376</v>
      </c>
      <c r="C6" s="413" t="s">
        <v>377</v>
      </c>
      <c r="D6" s="378" t="s">
        <v>378</v>
      </c>
      <c r="E6" s="378"/>
      <c r="F6" s="378"/>
      <c r="G6" s="378" t="s">
        <v>379</v>
      </c>
      <c r="H6" s="378"/>
      <c r="I6" s="378"/>
      <c r="J6" s="375" t="s">
        <v>202</v>
      </c>
      <c r="K6" s="375"/>
      <c r="L6" s="375"/>
      <c r="M6" s="376" t="s">
        <v>464</v>
      </c>
      <c r="N6" s="375" t="s">
        <v>352</v>
      </c>
      <c r="O6" s="375"/>
      <c r="P6" s="375"/>
      <c r="Q6" s="375" t="s">
        <v>205</v>
      </c>
      <c r="R6" s="375" t="s">
        <v>380</v>
      </c>
      <c r="T6" s="391" t="s">
        <v>381</v>
      </c>
      <c r="U6" s="416" t="s">
        <v>382</v>
      </c>
      <c r="V6" s="416" t="s">
        <v>383</v>
      </c>
      <c r="W6" s="415" t="s">
        <v>385</v>
      </c>
      <c r="X6" s="392" t="s">
        <v>386</v>
      </c>
      <c r="Y6" s="391" t="s">
        <v>387</v>
      </c>
      <c r="Z6" s="391"/>
      <c r="AA6" s="395" t="s">
        <v>388</v>
      </c>
      <c r="AB6" s="396"/>
      <c r="AC6" s="396"/>
      <c r="AD6" s="396"/>
      <c r="AE6" s="397"/>
      <c r="AF6" s="398" t="s">
        <v>389</v>
      </c>
      <c r="AG6" s="398"/>
      <c r="AH6" s="398" t="s">
        <v>391</v>
      </c>
      <c r="AI6" s="404"/>
      <c r="AJ6" s="391" t="s">
        <v>392</v>
      </c>
      <c r="AK6" s="391" t="s">
        <v>419</v>
      </c>
      <c r="AL6" s="391"/>
      <c r="AM6" s="425" t="s">
        <v>465</v>
      </c>
      <c r="AN6" s="407"/>
      <c r="AO6" s="407"/>
      <c r="AP6" s="407"/>
      <c r="AQ6" s="407"/>
      <c r="AR6" s="407"/>
      <c r="AS6" s="407"/>
      <c r="AT6" s="407"/>
      <c r="AU6" s="409"/>
      <c r="AV6" s="391" t="s">
        <v>352</v>
      </c>
      <c r="AW6" s="426"/>
      <c r="AX6" s="404" t="s">
        <v>393</v>
      </c>
      <c r="AY6" s="404" t="s">
        <v>394</v>
      </c>
      <c r="AZ6" s="398" t="s">
        <v>395</v>
      </c>
      <c r="BA6" s="404"/>
    </row>
    <row r="7" s="369" customFormat="1" customHeight="1" spans="1:53">
      <c r="A7" s="375"/>
      <c r="B7" s="375"/>
      <c r="C7" s="414"/>
      <c r="D7" s="378" t="s">
        <v>396</v>
      </c>
      <c r="E7" s="378" t="s">
        <v>397</v>
      </c>
      <c r="F7" s="378" t="s">
        <v>398</v>
      </c>
      <c r="G7" s="378" t="s">
        <v>396</v>
      </c>
      <c r="H7" s="378" t="s">
        <v>397</v>
      </c>
      <c r="I7" s="378" t="s">
        <v>398</v>
      </c>
      <c r="J7" s="375" t="s">
        <v>396</v>
      </c>
      <c r="K7" s="375" t="s">
        <v>397</v>
      </c>
      <c r="L7" s="375" t="s">
        <v>398</v>
      </c>
      <c r="M7" s="379"/>
      <c r="N7" s="375" t="s">
        <v>399</v>
      </c>
      <c r="O7" s="375" t="s">
        <v>400</v>
      </c>
      <c r="P7" s="375" t="s">
        <v>398</v>
      </c>
      <c r="Q7" s="375"/>
      <c r="R7" s="375"/>
      <c r="T7" s="391"/>
      <c r="U7" s="417"/>
      <c r="V7" s="417"/>
      <c r="W7" s="391"/>
      <c r="X7" s="391"/>
      <c r="Y7" s="391"/>
      <c r="Z7" s="391"/>
      <c r="AA7" s="398" t="s">
        <v>401</v>
      </c>
      <c r="AB7" s="399" t="s">
        <v>421</v>
      </c>
      <c r="AC7" s="398" t="s">
        <v>403</v>
      </c>
      <c r="AD7" s="398" t="s">
        <v>405</v>
      </c>
      <c r="AE7" s="395" t="s">
        <v>406</v>
      </c>
      <c r="AF7" s="398" t="s">
        <v>407</v>
      </c>
      <c r="AG7" s="398" t="s">
        <v>408</v>
      </c>
      <c r="AH7" s="398"/>
      <c r="AI7" s="405"/>
      <c r="AJ7" s="391"/>
      <c r="AK7" s="391" t="s">
        <v>422</v>
      </c>
      <c r="AL7" s="391" t="s">
        <v>423</v>
      </c>
      <c r="AM7" s="408" t="s">
        <v>440</v>
      </c>
      <c r="AN7" s="408" t="s">
        <v>441</v>
      </c>
      <c r="AO7" s="408" t="s">
        <v>442</v>
      </c>
      <c r="AP7" s="408" t="s">
        <v>443</v>
      </c>
      <c r="AQ7" s="408" t="s">
        <v>444</v>
      </c>
      <c r="AR7" s="408" t="s">
        <v>445</v>
      </c>
      <c r="AS7" s="408" t="s">
        <v>446</v>
      </c>
      <c r="AT7" s="408" t="s">
        <v>466</v>
      </c>
      <c r="AU7" s="391"/>
      <c r="AV7" s="391"/>
      <c r="AW7" s="422"/>
      <c r="AX7" s="405"/>
      <c r="AY7" s="405"/>
      <c r="AZ7" s="398"/>
      <c r="BA7" s="405"/>
    </row>
    <row r="8" s="369" customFormat="1" customHeight="1" spans="1:53">
      <c r="A8" s="381" t="str">
        <f>IF(B8="","",ROW()-7)</f>
        <v/>
      </c>
      <c r="B8" s="382"/>
      <c r="C8" s="414"/>
      <c r="D8" s="414"/>
      <c r="E8" s="414"/>
      <c r="F8" s="414"/>
      <c r="G8" s="414"/>
      <c r="H8" s="414"/>
      <c r="I8" s="414"/>
      <c r="J8" s="16">
        <f>D8+G8</f>
        <v>0</v>
      </c>
      <c r="K8" s="16" t="str">
        <f>IFERROR(L8/J8,"")</f>
        <v/>
      </c>
      <c r="L8" s="16">
        <f>I8+F8</f>
        <v>0</v>
      </c>
      <c r="M8" s="16"/>
      <c r="N8" s="16"/>
      <c r="P8" s="16">
        <f>N8*O8</f>
        <v>0</v>
      </c>
      <c r="Q8" s="387" t="str">
        <f>IF(L8=0,"",(P8-L8)/L8*100)</f>
        <v/>
      </c>
      <c r="R8" s="389"/>
      <c r="T8" s="393"/>
      <c r="U8" s="393"/>
      <c r="V8" s="393"/>
      <c r="W8" s="393"/>
      <c r="X8" s="393"/>
      <c r="Y8" s="393"/>
      <c r="Z8" s="393"/>
      <c r="AA8" s="393"/>
      <c r="AB8" s="393"/>
      <c r="AC8" s="393"/>
      <c r="AD8" s="400"/>
      <c r="AE8" s="400"/>
      <c r="AF8" s="393"/>
      <c r="AG8" s="400"/>
      <c r="AH8" s="400"/>
      <c r="AI8" s="400"/>
      <c r="AJ8" s="400"/>
      <c r="AK8" s="400"/>
      <c r="AL8" s="400"/>
      <c r="AM8" s="400"/>
      <c r="AN8" s="400"/>
      <c r="AO8" s="400"/>
      <c r="AP8" s="400"/>
      <c r="AQ8" s="400"/>
      <c r="AR8" s="400"/>
      <c r="AS8" s="400"/>
      <c r="AT8" s="400"/>
      <c r="AU8" s="400"/>
      <c r="AV8" s="230"/>
      <c r="AW8" s="400"/>
      <c r="AX8" s="412" t="str">
        <f t="shared" ref="AX8:AX28" si="0">IFERROR((AV8-L7)/(L7)*100,"")</f>
        <v/>
      </c>
      <c r="AY8" s="400"/>
      <c r="AZ8" s="400"/>
      <c r="BA8" s="400"/>
    </row>
    <row r="9" customHeight="1" spans="1:53">
      <c r="A9" s="381" t="str">
        <f t="shared" ref="A9:A27" si="1">IF(B9="","",ROW()-7)</f>
        <v/>
      </c>
      <c r="B9" s="382"/>
      <c r="C9" s="389"/>
      <c r="D9" s="389"/>
      <c r="E9" s="389"/>
      <c r="F9" s="389"/>
      <c r="G9" s="389"/>
      <c r="H9" s="389"/>
      <c r="I9" s="389"/>
      <c r="J9" s="16">
        <f t="shared" ref="J9:J27" si="2">D9+G9</f>
        <v>0</v>
      </c>
      <c r="K9" s="16" t="str">
        <f t="shared" ref="K9:K27" si="3">IFERROR(L9/J9,"")</f>
        <v/>
      </c>
      <c r="L9" s="16">
        <f t="shared" ref="L9:L27" si="4">I9+F9</f>
        <v>0</v>
      </c>
      <c r="M9" s="16"/>
      <c r="N9" s="16"/>
      <c r="O9" s="16"/>
      <c r="P9" s="16">
        <f t="shared" ref="P9:P27" si="5">N9*O9</f>
        <v>0</v>
      </c>
      <c r="Q9" s="387" t="str">
        <f t="shared" ref="Q9:Q28" si="6">IF(L9=0,"",(P9-L9)/L9*100)</f>
        <v/>
      </c>
      <c r="R9" s="389"/>
      <c r="T9" s="393"/>
      <c r="U9" s="393"/>
      <c r="V9" s="393"/>
      <c r="W9" s="393"/>
      <c r="X9" s="393"/>
      <c r="Y9" s="393"/>
      <c r="Z9" s="393"/>
      <c r="AA9" s="393"/>
      <c r="AB9" s="393"/>
      <c r="AC9" s="393"/>
      <c r="AD9" s="401"/>
      <c r="AE9" s="400"/>
      <c r="AF9" s="393"/>
      <c r="AG9" s="400"/>
      <c r="AH9" s="400"/>
      <c r="AI9" s="400"/>
      <c r="AJ9" s="400"/>
      <c r="AK9" s="400"/>
      <c r="AL9" s="400"/>
      <c r="AM9" s="400"/>
      <c r="AN9" s="400"/>
      <c r="AO9" s="400"/>
      <c r="AP9" s="400"/>
      <c r="AQ9" s="400"/>
      <c r="AR9" s="400"/>
      <c r="AS9" s="400"/>
      <c r="AT9" s="400"/>
      <c r="AU9" s="400"/>
      <c r="AV9" s="230"/>
      <c r="AW9" s="400"/>
      <c r="AX9" s="412" t="str">
        <f t="shared" si="0"/>
        <v/>
      </c>
      <c r="AY9" s="400"/>
      <c r="AZ9" s="400"/>
      <c r="BA9" s="400"/>
    </row>
    <row r="10" customHeight="1" spans="1:53">
      <c r="A10" s="381" t="str">
        <f t="shared" si="1"/>
        <v/>
      </c>
      <c r="B10" s="382"/>
      <c r="C10" s="389"/>
      <c r="D10" s="389"/>
      <c r="E10" s="389"/>
      <c r="F10" s="389"/>
      <c r="G10" s="389"/>
      <c r="H10" s="389"/>
      <c r="I10" s="389"/>
      <c r="J10" s="16">
        <f t="shared" si="2"/>
        <v>0</v>
      </c>
      <c r="K10" s="16" t="str">
        <f t="shared" si="3"/>
        <v/>
      </c>
      <c r="L10" s="16">
        <f t="shared" si="4"/>
        <v>0</v>
      </c>
      <c r="M10" s="16"/>
      <c r="N10" s="16"/>
      <c r="O10" s="16"/>
      <c r="P10" s="16">
        <f t="shared" si="5"/>
        <v>0</v>
      </c>
      <c r="Q10" s="387" t="str">
        <f t="shared" si="6"/>
        <v/>
      </c>
      <c r="R10" s="389"/>
      <c r="T10" s="393"/>
      <c r="U10" s="393"/>
      <c r="V10" s="393"/>
      <c r="W10" s="393"/>
      <c r="X10" s="393"/>
      <c r="Y10" s="393"/>
      <c r="Z10" s="393"/>
      <c r="AA10" s="393"/>
      <c r="AB10" s="393"/>
      <c r="AC10" s="393"/>
      <c r="AD10" s="401"/>
      <c r="AE10" s="400"/>
      <c r="AF10" s="393"/>
      <c r="AG10" s="400"/>
      <c r="AH10" s="400"/>
      <c r="AI10" s="400"/>
      <c r="AJ10" s="400"/>
      <c r="AK10" s="400"/>
      <c r="AL10" s="400"/>
      <c r="AM10" s="400"/>
      <c r="AN10" s="400"/>
      <c r="AO10" s="400"/>
      <c r="AP10" s="400"/>
      <c r="AQ10" s="400"/>
      <c r="AR10" s="400"/>
      <c r="AS10" s="400"/>
      <c r="AT10" s="400"/>
      <c r="AU10" s="400"/>
      <c r="AV10" s="230"/>
      <c r="AW10" s="400"/>
      <c r="AX10" s="412" t="str">
        <f t="shared" si="0"/>
        <v/>
      </c>
      <c r="AY10" s="400"/>
      <c r="AZ10" s="400"/>
      <c r="BA10" s="400"/>
    </row>
    <row r="11" customHeight="1" spans="1:53">
      <c r="A11" s="381" t="str">
        <f t="shared" si="1"/>
        <v/>
      </c>
      <c r="B11" s="382"/>
      <c r="C11" s="389"/>
      <c r="D11" s="389"/>
      <c r="E11" s="389"/>
      <c r="F11" s="389"/>
      <c r="G11" s="389"/>
      <c r="H11" s="389"/>
      <c r="I11" s="389"/>
      <c r="J11" s="16">
        <f t="shared" si="2"/>
        <v>0</v>
      </c>
      <c r="K11" s="16" t="str">
        <f t="shared" si="3"/>
        <v/>
      </c>
      <c r="L11" s="16">
        <f t="shared" si="4"/>
        <v>0</v>
      </c>
      <c r="M11" s="16"/>
      <c r="N11" s="16"/>
      <c r="O11" s="16"/>
      <c r="P11" s="16">
        <f t="shared" si="5"/>
        <v>0</v>
      </c>
      <c r="Q11" s="387" t="str">
        <f t="shared" si="6"/>
        <v/>
      </c>
      <c r="R11" s="389"/>
      <c r="T11" s="393"/>
      <c r="U11" s="393"/>
      <c r="V11" s="393"/>
      <c r="W11" s="393"/>
      <c r="X11" s="393"/>
      <c r="Y11" s="393"/>
      <c r="Z11" s="393"/>
      <c r="AA11" s="393"/>
      <c r="AB11" s="393"/>
      <c r="AC11" s="393"/>
      <c r="AD11" s="401"/>
      <c r="AE11" s="400"/>
      <c r="AF11" s="393"/>
      <c r="AG11" s="400"/>
      <c r="AH11" s="400"/>
      <c r="AI11" s="400"/>
      <c r="AJ11" s="400"/>
      <c r="AK11" s="400"/>
      <c r="AL11" s="400"/>
      <c r="AM11" s="400"/>
      <c r="AN11" s="400"/>
      <c r="AO11" s="400"/>
      <c r="AP11" s="400"/>
      <c r="AQ11" s="400"/>
      <c r="AR11" s="400"/>
      <c r="AS11" s="400"/>
      <c r="AT11" s="400"/>
      <c r="AU11" s="400"/>
      <c r="AV11" s="230"/>
      <c r="AW11" s="400"/>
      <c r="AX11" s="412" t="str">
        <f t="shared" si="0"/>
        <v/>
      </c>
      <c r="AY11" s="400"/>
      <c r="AZ11" s="400"/>
      <c r="BA11" s="400"/>
    </row>
    <row r="12" customHeight="1" spans="1:53">
      <c r="A12" s="381" t="str">
        <f t="shared" si="1"/>
        <v/>
      </c>
      <c r="B12" s="382"/>
      <c r="C12" s="389"/>
      <c r="D12" s="389"/>
      <c r="E12" s="389"/>
      <c r="F12" s="389"/>
      <c r="G12" s="389"/>
      <c r="H12" s="389"/>
      <c r="I12" s="389"/>
      <c r="J12" s="16">
        <f t="shared" si="2"/>
        <v>0</v>
      </c>
      <c r="K12" s="16" t="str">
        <f t="shared" si="3"/>
        <v/>
      </c>
      <c r="L12" s="16">
        <f t="shared" si="4"/>
        <v>0</v>
      </c>
      <c r="M12" s="16"/>
      <c r="N12" s="16"/>
      <c r="O12" s="16"/>
      <c r="P12" s="16">
        <f t="shared" si="5"/>
        <v>0</v>
      </c>
      <c r="Q12" s="387" t="str">
        <f t="shared" si="6"/>
        <v/>
      </c>
      <c r="R12" s="389"/>
      <c r="T12" s="393"/>
      <c r="U12" s="393"/>
      <c r="V12" s="393"/>
      <c r="W12" s="393"/>
      <c r="X12" s="393"/>
      <c r="Y12" s="393"/>
      <c r="Z12" s="393"/>
      <c r="AA12" s="393"/>
      <c r="AB12" s="393"/>
      <c r="AC12" s="393"/>
      <c r="AD12" s="401"/>
      <c r="AE12" s="400"/>
      <c r="AF12" s="393"/>
      <c r="AG12" s="400"/>
      <c r="AH12" s="400"/>
      <c r="AI12" s="400"/>
      <c r="AJ12" s="400"/>
      <c r="AK12" s="400"/>
      <c r="AL12" s="400"/>
      <c r="AM12" s="400"/>
      <c r="AN12" s="400"/>
      <c r="AO12" s="400"/>
      <c r="AP12" s="400"/>
      <c r="AQ12" s="400"/>
      <c r="AR12" s="400"/>
      <c r="AS12" s="400"/>
      <c r="AT12" s="400"/>
      <c r="AU12" s="400"/>
      <c r="AV12" s="230"/>
      <c r="AW12" s="400"/>
      <c r="AX12" s="412" t="str">
        <f t="shared" si="0"/>
        <v/>
      </c>
      <c r="AY12" s="400"/>
      <c r="AZ12" s="400"/>
      <c r="BA12" s="400"/>
    </row>
    <row r="13" customHeight="1" spans="1:53">
      <c r="A13" s="381" t="str">
        <f t="shared" si="1"/>
        <v/>
      </c>
      <c r="B13" s="382"/>
      <c r="C13" s="389"/>
      <c r="D13" s="389"/>
      <c r="E13" s="389"/>
      <c r="F13" s="389"/>
      <c r="G13" s="389"/>
      <c r="H13" s="389"/>
      <c r="I13" s="389"/>
      <c r="J13" s="16">
        <f t="shared" si="2"/>
        <v>0</v>
      </c>
      <c r="K13" s="16" t="str">
        <f t="shared" si="3"/>
        <v/>
      </c>
      <c r="L13" s="16">
        <f t="shared" si="4"/>
        <v>0</v>
      </c>
      <c r="M13" s="16"/>
      <c r="N13" s="16"/>
      <c r="O13" s="16"/>
      <c r="P13" s="16">
        <f t="shared" si="5"/>
        <v>0</v>
      </c>
      <c r="Q13" s="387" t="str">
        <f t="shared" si="6"/>
        <v/>
      </c>
      <c r="R13" s="389"/>
      <c r="T13" s="393"/>
      <c r="U13" s="393"/>
      <c r="V13" s="393"/>
      <c r="W13" s="393"/>
      <c r="X13" s="393"/>
      <c r="Y13" s="393"/>
      <c r="Z13" s="393"/>
      <c r="AA13" s="393"/>
      <c r="AB13" s="393"/>
      <c r="AC13" s="393"/>
      <c r="AD13" s="401"/>
      <c r="AE13" s="400"/>
      <c r="AF13" s="393"/>
      <c r="AG13" s="400"/>
      <c r="AH13" s="400"/>
      <c r="AI13" s="400"/>
      <c r="AJ13" s="400"/>
      <c r="AK13" s="400"/>
      <c r="AL13" s="400"/>
      <c r="AM13" s="400"/>
      <c r="AN13" s="400"/>
      <c r="AO13" s="400"/>
      <c r="AP13" s="400"/>
      <c r="AQ13" s="400"/>
      <c r="AR13" s="400"/>
      <c r="AS13" s="400"/>
      <c r="AT13" s="400"/>
      <c r="AU13" s="400"/>
      <c r="AV13" s="230"/>
      <c r="AW13" s="400"/>
      <c r="AX13" s="412" t="str">
        <f t="shared" si="0"/>
        <v/>
      </c>
      <c r="AY13" s="400"/>
      <c r="AZ13" s="400"/>
      <c r="BA13" s="400"/>
    </row>
    <row r="14" customHeight="1" spans="1:53">
      <c r="A14" s="381" t="str">
        <f t="shared" si="1"/>
        <v/>
      </c>
      <c r="B14" s="382"/>
      <c r="C14" s="389"/>
      <c r="D14" s="389"/>
      <c r="E14" s="389"/>
      <c r="F14" s="389"/>
      <c r="G14" s="389"/>
      <c r="H14" s="389"/>
      <c r="I14" s="389"/>
      <c r="J14" s="16">
        <f t="shared" si="2"/>
        <v>0</v>
      </c>
      <c r="K14" s="16" t="str">
        <f t="shared" si="3"/>
        <v/>
      </c>
      <c r="L14" s="16">
        <f t="shared" si="4"/>
        <v>0</v>
      </c>
      <c r="M14" s="16"/>
      <c r="N14" s="16"/>
      <c r="O14" s="16"/>
      <c r="P14" s="16">
        <f t="shared" si="5"/>
        <v>0</v>
      </c>
      <c r="Q14" s="387" t="str">
        <f t="shared" si="6"/>
        <v/>
      </c>
      <c r="R14" s="389"/>
      <c r="T14" s="393"/>
      <c r="U14" s="393"/>
      <c r="V14" s="393"/>
      <c r="W14" s="393"/>
      <c r="X14" s="393"/>
      <c r="Y14" s="393"/>
      <c r="Z14" s="393"/>
      <c r="AA14" s="393"/>
      <c r="AB14" s="393"/>
      <c r="AC14" s="393"/>
      <c r="AD14" s="401"/>
      <c r="AE14" s="400"/>
      <c r="AF14" s="393"/>
      <c r="AG14" s="400"/>
      <c r="AH14" s="400"/>
      <c r="AI14" s="400"/>
      <c r="AJ14" s="400"/>
      <c r="AK14" s="400"/>
      <c r="AL14" s="400"/>
      <c r="AM14" s="400"/>
      <c r="AN14" s="400"/>
      <c r="AO14" s="400"/>
      <c r="AP14" s="400"/>
      <c r="AQ14" s="400"/>
      <c r="AR14" s="400"/>
      <c r="AS14" s="400"/>
      <c r="AT14" s="400"/>
      <c r="AU14" s="400"/>
      <c r="AV14" s="230"/>
      <c r="AW14" s="400"/>
      <c r="AX14" s="412" t="str">
        <f t="shared" si="0"/>
        <v/>
      </c>
      <c r="AY14" s="400"/>
      <c r="AZ14" s="400"/>
      <c r="BA14" s="400"/>
    </row>
    <row r="15" customHeight="1" spans="1:53">
      <c r="A15" s="381" t="str">
        <f t="shared" si="1"/>
        <v/>
      </c>
      <c r="B15" s="382"/>
      <c r="C15" s="389"/>
      <c r="D15" s="389"/>
      <c r="E15" s="389"/>
      <c r="F15" s="389"/>
      <c r="G15" s="389"/>
      <c r="H15" s="389"/>
      <c r="I15" s="389"/>
      <c r="J15" s="16">
        <f t="shared" si="2"/>
        <v>0</v>
      </c>
      <c r="K15" s="16" t="str">
        <f t="shared" si="3"/>
        <v/>
      </c>
      <c r="L15" s="16">
        <f t="shared" si="4"/>
        <v>0</v>
      </c>
      <c r="M15" s="16"/>
      <c r="N15" s="16"/>
      <c r="O15" s="16"/>
      <c r="P15" s="16">
        <f t="shared" si="5"/>
        <v>0</v>
      </c>
      <c r="Q15" s="387" t="str">
        <f t="shared" si="6"/>
        <v/>
      </c>
      <c r="R15" s="389"/>
      <c r="T15" s="393"/>
      <c r="U15" s="393"/>
      <c r="V15" s="393"/>
      <c r="W15" s="393"/>
      <c r="X15" s="393"/>
      <c r="Y15" s="393"/>
      <c r="Z15" s="393"/>
      <c r="AA15" s="393"/>
      <c r="AB15" s="393"/>
      <c r="AC15" s="393"/>
      <c r="AD15" s="401"/>
      <c r="AE15" s="400"/>
      <c r="AF15" s="393"/>
      <c r="AG15" s="400"/>
      <c r="AH15" s="400"/>
      <c r="AI15" s="400"/>
      <c r="AJ15" s="400"/>
      <c r="AK15" s="400"/>
      <c r="AL15" s="400"/>
      <c r="AM15" s="400"/>
      <c r="AN15" s="400"/>
      <c r="AO15" s="400"/>
      <c r="AP15" s="400"/>
      <c r="AQ15" s="400"/>
      <c r="AR15" s="400"/>
      <c r="AS15" s="400"/>
      <c r="AT15" s="400"/>
      <c r="AU15" s="400"/>
      <c r="AV15" s="230"/>
      <c r="AW15" s="400"/>
      <c r="AX15" s="412" t="str">
        <f t="shared" si="0"/>
        <v/>
      </c>
      <c r="AY15" s="400"/>
      <c r="AZ15" s="400"/>
      <c r="BA15" s="400"/>
    </row>
    <row r="16" customHeight="1" spans="1:53">
      <c r="A16" s="381" t="str">
        <f t="shared" si="1"/>
        <v/>
      </c>
      <c r="B16" s="382"/>
      <c r="C16" s="389"/>
      <c r="D16" s="389"/>
      <c r="E16" s="389"/>
      <c r="F16" s="389"/>
      <c r="G16" s="389"/>
      <c r="H16" s="389"/>
      <c r="I16" s="389"/>
      <c r="J16" s="16">
        <f t="shared" si="2"/>
        <v>0</v>
      </c>
      <c r="K16" s="16" t="str">
        <f t="shared" si="3"/>
        <v/>
      </c>
      <c r="L16" s="16">
        <f t="shared" si="4"/>
        <v>0</v>
      </c>
      <c r="M16" s="16"/>
      <c r="N16" s="16"/>
      <c r="O16" s="16"/>
      <c r="P16" s="16">
        <f t="shared" si="5"/>
        <v>0</v>
      </c>
      <c r="Q16" s="387" t="str">
        <f t="shared" si="6"/>
        <v/>
      </c>
      <c r="R16" s="389"/>
      <c r="T16" s="393"/>
      <c r="U16" s="393"/>
      <c r="V16" s="393"/>
      <c r="W16" s="393"/>
      <c r="X16" s="393"/>
      <c r="Y16" s="393"/>
      <c r="Z16" s="393"/>
      <c r="AA16" s="393"/>
      <c r="AB16" s="393"/>
      <c r="AC16" s="393"/>
      <c r="AD16" s="401"/>
      <c r="AE16" s="400"/>
      <c r="AF16" s="393"/>
      <c r="AG16" s="400"/>
      <c r="AH16" s="400"/>
      <c r="AI16" s="400"/>
      <c r="AJ16" s="400"/>
      <c r="AK16" s="400"/>
      <c r="AL16" s="400"/>
      <c r="AM16" s="400"/>
      <c r="AN16" s="400"/>
      <c r="AO16" s="400"/>
      <c r="AP16" s="400"/>
      <c r="AQ16" s="400"/>
      <c r="AR16" s="400"/>
      <c r="AS16" s="400"/>
      <c r="AT16" s="400"/>
      <c r="AU16" s="400"/>
      <c r="AV16" s="230"/>
      <c r="AW16" s="400"/>
      <c r="AX16" s="412" t="str">
        <f t="shared" si="0"/>
        <v/>
      </c>
      <c r="AY16" s="400"/>
      <c r="AZ16" s="400"/>
      <c r="BA16" s="400"/>
    </row>
    <row r="17" customHeight="1" spans="1:53">
      <c r="A17" s="381" t="str">
        <f t="shared" si="1"/>
        <v/>
      </c>
      <c r="B17" s="382"/>
      <c r="C17" s="389"/>
      <c r="D17" s="389"/>
      <c r="E17" s="389"/>
      <c r="F17" s="389"/>
      <c r="G17" s="389"/>
      <c r="H17" s="389"/>
      <c r="I17" s="389"/>
      <c r="J17" s="16">
        <f t="shared" si="2"/>
        <v>0</v>
      </c>
      <c r="K17" s="16" t="str">
        <f t="shared" si="3"/>
        <v/>
      </c>
      <c r="L17" s="16">
        <f t="shared" si="4"/>
        <v>0</v>
      </c>
      <c r="M17" s="16"/>
      <c r="N17" s="16"/>
      <c r="O17" s="16"/>
      <c r="P17" s="16">
        <f t="shared" si="5"/>
        <v>0</v>
      </c>
      <c r="Q17" s="387" t="str">
        <f t="shared" si="6"/>
        <v/>
      </c>
      <c r="R17" s="389"/>
      <c r="T17" s="393"/>
      <c r="U17" s="393"/>
      <c r="V17" s="393"/>
      <c r="W17" s="393"/>
      <c r="X17" s="393"/>
      <c r="Y17" s="393"/>
      <c r="Z17" s="393"/>
      <c r="AA17" s="393"/>
      <c r="AB17" s="393"/>
      <c r="AC17" s="393"/>
      <c r="AD17" s="401"/>
      <c r="AE17" s="400"/>
      <c r="AF17" s="393"/>
      <c r="AG17" s="400"/>
      <c r="AH17" s="400"/>
      <c r="AI17" s="400"/>
      <c r="AJ17" s="400"/>
      <c r="AK17" s="400"/>
      <c r="AL17" s="400"/>
      <c r="AM17" s="400"/>
      <c r="AN17" s="400"/>
      <c r="AO17" s="400"/>
      <c r="AP17" s="400"/>
      <c r="AQ17" s="400"/>
      <c r="AR17" s="400"/>
      <c r="AS17" s="400"/>
      <c r="AT17" s="400"/>
      <c r="AU17" s="400"/>
      <c r="AV17" s="230"/>
      <c r="AW17" s="400"/>
      <c r="AX17" s="412" t="str">
        <f t="shared" si="0"/>
        <v/>
      </c>
      <c r="AY17" s="400"/>
      <c r="AZ17" s="400"/>
      <c r="BA17" s="400"/>
    </row>
    <row r="18" customHeight="1" spans="1:53">
      <c r="A18" s="381" t="str">
        <f t="shared" si="1"/>
        <v/>
      </c>
      <c r="B18" s="382"/>
      <c r="C18" s="389"/>
      <c r="D18" s="389"/>
      <c r="E18" s="389"/>
      <c r="F18" s="389"/>
      <c r="G18" s="389"/>
      <c r="H18" s="389"/>
      <c r="I18" s="389"/>
      <c r="J18" s="16">
        <f t="shared" si="2"/>
        <v>0</v>
      </c>
      <c r="K18" s="16" t="str">
        <f t="shared" si="3"/>
        <v/>
      </c>
      <c r="L18" s="16">
        <f t="shared" si="4"/>
        <v>0</v>
      </c>
      <c r="M18" s="16"/>
      <c r="N18" s="16"/>
      <c r="O18" s="16"/>
      <c r="P18" s="16">
        <f t="shared" si="5"/>
        <v>0</v>
      </c>
      <c r="Q18" s="387" t="str">
        <f t="shared" si="6"/>
        <v/>
      </c>
      <c r="R18" s="389"/>
      <c r="T18" s="393"/>
      <c r="U18" s="393"/>
      <c r="V18" s="393"/>
      <c r="W18" s="393"/>
      <c r="X18" s="393"/>
      <c r="Y18" s="393"/>
      <c r="Z18" s="393"/>
      <c r="AA18" s="393"/>
      <c r="AB18" s="393"/>
      <c r="AC18" s="393"/>
      <c r="AD18" s="401"/>
      <c r="AE18" s="400"/>
      <c r="AF18" s="393"/>
      <c r="AG18" s="400"/>
      <c r="AH18" s="400"/>
      <c r="AI18" s="400"/>
      <c r="AJ18" s="400"/>
      <c r="AK18" s="400"/>
      <c r="AL18" s="400"/>
      <c r="AM18" s="400"/>
      <c r="AN18" s="400"/>
      <c r="AO18" s="400"/>
      <c r="AP18" s="400"/>
      <c r="AQ18" s="400"/>
      <c r="AR18" s="400"/>
      <c r="AS18" s="400"/>
      <c r="AT18" s="400"/>
      <c r="AU18" s="400"/>
      <c r="AV18" s="230"/>
      <c r="AW18" s="400"/>
      <c r="AX18" s="412" t="str">
        <f t="shared" si="0"/>
        <v/>
      </c>
      <c r="AY18" s="400"/>
      <c r="AZ18" s="400"/>
      <c r="BA18" s="400"/>
    </row>
    <row r="19" customHeight="1" spans="1:53">
      <c r="A19" s="381" t="str">
        <f t="shared" si="1"/>
        <v/>
      </c>
      <c r="B19" s="382"/>
      <c r="C19" s="389"/>
      <c r="D19" s="389"/>
      <c r="E19" s="389"/>
      <c r="F19" s="389"/>
      <c r="G19" s="389"/>
      <c r="H19" s="389"/>
      <c r="I19" s="389"/>
      <c r="J19" s="16">
        <f t="shared" si="2"/>
        <v>0</v>
      </c>
      <c r="K19" s="16" t="str">
        <f t="shared" si="3"/>
        <v/>
      </c>
      <c r="L19" s="16">
        <f t="shared" si="4"/>
        <v>0</v>
      </c>
      <c r="M19" s="16"/>
      <c r="N19" s="16"/>
      <c r="O19" s="16"/>
      <c r="P19" s="16">
        <f t="shared" si="5"/>
        <v>0</v>
      </c>
      <c r="Q19" s="387" t="str">
        <f t="shared" si="6"/>
        <v/>
      </c>
      <c r="R19" s="389"/>
      <c r="T19" s="393"/>
      <c r="U19" s="393"/>
      <c r="V19" s="393"/>
      <c r="W19" s="393"/>
      <c r="X19" s="393"/>
      <c r="Y19" s="393"/>
      <c r="Z19" s="393"/>
      <c r="AA19" s="393"/>
      <c r="AB19" s="393"/>
      <c r="AC19" s="393"/>
      <c r="AD19" s="401"/>
      <c r="AE19" s="400"/>
      <c r="AF19" s="393"/>
      <c r="AG19" s="400"/>
      <c r="AH19" s="400"/>
      <c r="AI19" s="400"/>
      <c r="AJ19" s="400"/>
      <c r="AK19" s="400"/>
      <c r="AL19" s="400"/>
      <c r="AM19" s="400"/>
      <c r="AN19" s="400"/>
      <c r="AO19" s="400"/>
      <c r="AP19" s="400"/>
      <c r="AQ19" s="400"/>
      <c r="AR19" s="400"/>
      <c r="AS19" s="400"/>
      <c r="AT19" s="400"/>
      <c r="AU19" s="400"/>
      <c r="AV19" s="230"/>
      <c r="AW19" s="400"/>
      <c r="AX19" s="412" t="str">
        <f t="shared" si="0"/>
        <v/>
      </c>
      <c r="AY19" s="400"/>
      <c r="AZ19" s="400"/>
      <c r="BA19" s="400"/>
    </row>
    <row r="20" customHeight="1" spans="1:53">
      <c r="A20" s="381" t="str">
        <f t="shared" si="1"/>
        <v/>
      </c>
      <c r="B20" s="382"/>
      <c r="C20" s="389"/>
      <c r="D20" s="389"/>
      <c r="E20" s="389"/>
      <c r="F20" s="389"/>
      <c r="G20" s="389"/>
      <c r="H20" s="389"/>
      <c r="I20" s="389"/>
      <c r="J20" s="16">
        <f t="shared" si="2"/>
        <v>0</v>
      </c>
      <c r="K20" s="16" t="str">
        <f t="shared" si="3"/>
        <v/>
      </c>
      <c r="L20" s="16">
        <f t="shared" si="4"/>
        <v>0</v>
      </c>
      <c r="M20" s="16"/>
      <c r="N20" s="16"/>
      <c r="O20" s="16"/>
      <c r="P20" s="16">
        <f t="shared" si="5"/>
        <v>0</v>
      </c>
      <c r="Q20" s="387" t="str">
        <f t="shared" si="6"/>
        <v/>
      </c>
      <c r="R20" s="389"/>
      <c r="T20" s="393"/>
      <c r="U20" s="393"/>
      <c r="V20" s="393"/>
      <c r="W20" s="393"/>
      <c r="X20" s="393"/>
      <c r="Y20" s="393"/>
      <c r="Z20" s="393"/>
      <c r="AA20" s="393"/>
      <c r="AB20" s="393"/>
      <c r="AC20" s="393"/>
      <c r="AD20" s="401"/>
      <c r="AE20" s="400"/>
      <c r="AF20" s="393"/>
      <c r="AG20" s="400"/>
      <c r="AH20" s="400"/>
      <c r="AI20" s="400"/>
      <c r="AJ20" s="400"/>
      <c r="AK20" s="400"/>
      <c r="AL20" s="400"/>
      <c r="AM20" s="400"/>
      <c r="AN20" s="400"/>
      <c r="AO20" s="400"/>
      <c r="AP20" s="400"/>
      <c r="AQ20" s="400"/>
      <c r="AR20" s="400"/>
      <c r="AS20" s="400"/>
      <c r="AT20" s="400"/>
      <c r="AU20" s="400"/>
      <c r="AV20" s="230"/>
      <c r="AW20" s="400"/>
      <c r="AX20" s="412" t="str">
        <f t="shared" si="0"/>
        <v/>
      </c>
      <c r="AY20" s="400"/>
      <c r="AZ20" s="400"/>
      <c r="BA20" s="400"/>
    </row>
    <row r="21" customHeight="1" spans="1:53">
      <c r="A21" s="381" t="str">
        <f t="shared" si="1"/>
        <v/>
      </c>
      <c r="B21" s="382"/>
      <c r="C21" s="389"/>
      <c r="D21" s="389"/>
      <c r="E21" s="389"/>
      <c r="F21" s="389"/>
      <c r="G21" s="389"/>
      <c r="H21" s="389"/>
      <c r="I21" s="389"/>
      <c r="J21" s="16">
        <f t="shared" si="2"/>
        <v>0</v>
      </c>
      <c r="K21" s="16" t="str">
        <f t="shared" si="3"/>
        <v/>
      </c>
      <c r="L21" s="16">
        <f t="shared" si="4"/>
        <v>0</v>
      </c>
      <c r="M21" s="16"/>
      <c r="N21" s="16"/>
      <c r="O21" s="16"/>
      <c r="P21" s="16">
        <f t="shared" si="5"/>
        <v>0</v>
      </c>
      <c r="Q21" s="387" t="str">
        <f t="shared" si="6"/>
        <v/>
      </c>
      <c r="R21" s="389"/>
      <c r="T21" s="393"/>
      <c r="U21" s="393"/>
      <c r="V21" s="393"/>
      <c r="W21" s="393"/>
      <c r="X21" s="393"/>
      <c r="Y21" s="393"/>
      <c r="Z21" s="393"/>
      <c r="AA21" s="393"/>
      <c r="AB21" s="393"/>
      <c r="AC21" s="393"/>
      <c r="AD21" s="401"/>
      <c r="AE21" s="400"/>
      <c r="AF21" s="393"/>
      <c r="AG21" s="400"/>
      <c r="AH21" s="400"/>
      <c r="AI21" s="400"/>
      <c r="AJ21" s="400"/>
      <c r="AK21" s="400"/>
      <c r="AL21" s="400"/>
      <c r="AM21" s="400"/>
      <c r="AN21" s="400"/>
      <c r="AO21" s="400"/>
      <c r="AP21" s="400"/>
      <c r="AQ21" s="400"/>
      <c r="AR21" s="400"/>
      <c r="AS21" s="400"/>
      <c r="AT21" s="400"/>
      <c r="AU21" s="400"/>
      <c r="AV21" s="230"/>
      <c r="AW21" s="400"/>
      <c r="AX21" s="412" t="str">
        <f t="shared" si="0"/>
        <v/>
      </c>
      <c r="AY21" s="400"/>
      <c r="AZ21" s="400"/>
      <c r="BA21" s="400"/>
    </row>
    <row r="22" customHeight="1" spans="1:53">
      <c r="A22" s="381" t="str">
        <f t="shared" si="1"/>
        <v/>
      </c>
      <c r="B22" s="382"/>
      <c r="C22" s="389"/>
      <c r="D22" s="389"/>
      <c r="E22" s="389"/>
      <c r="F22" s="389"/>
      <c r="G22" s="389"/>
      <c r="H22" s="389"/>
      <c r="I22" s="389"/>
      <c r="J22" s="16">
        <f t="shared" si="2"/>
        <v>0</v>
      </c>
      <c r="K22" s="16" t="str">
        <f t="shared" si="3"/>
        <v/>
      </c>
      <c r="L22" s="16">
        <f t="shared" si="4"/>
        <v>0</v>
      </c>
      <c r="M22" s="16"/>
      <c r="N22" s="16"/>
      <c r="O22" s="16"/>
      <c r="P22" s="16">
        <f t="shared" si="5"/>
        <v>0</v>
      </c>
      <c r="Q22" s="387" t="str">
        <f t="shared" si="6"/>
        <v/>
      </c>
      <c r="R22" s="389"/>
      <c r="T22" s="393"/>
      <c r="U22" s="393"/>
      <c r="V22" s="393"/>
      <c r="W22" s="393"/>
      <c r="X22" s="393"/>
      <c r="Y22" s="393"/>
      <c r="Z22" s="393"/>
      <c r="AA22" s="393"/>
      <c r="AB22" s="393"/>
      <c r="AC22" s="393"/>
      <c r="AD22" s="401"/>
      <c r="AE22" s="400"/>
      <c r="AF22" s="393"/>
      <c r="AG22" s="400"/>
      <c r="AH22" s="400"/>
      <c r="AI22" s="400"/>
      <c r="AJ22" s="400"/>
      <c r="AK22" s="400"/>
      <c r="AL22" s="400"/>
      <c r="AM22" s="400"/>
      <c r="AN22" s="400"/>
      <c r="AO22" s="400"/>
      <c r="AP22" s="400"/>
      <c r="AQ22" s="400"/>
      <c r="AR22" s="400"/>
      <c r="AS22" s="400"/>
      <c r="AT22" s="400"/>
      <c r="AU22" s="400"/>
      <c r="AV22" s="230"/>
      <c r="AW22" s="400"/>
      <c r="AX22" s="412" t="str">
        <f t="shared" si="0"/>
        <v/>
      </c>
      <c r="AY22" s="400"/>
      <c r="AZ22" s="400"/>
      <c r="BA22" s="400"/>
    </row>
    <row r="23" customHeight="1" spans="1:53">
      <c r="A23" s="381" t="str">
        <f t="shared" si="1"/>
        <v/>
      </c>
      <c r="B23" s="382"/>
      <c r="C23" s="389"/>
      <c r="D23" s="389"/>
      <c r="E23" s="389"/>
      <c r="F23" s="389"/>
      <c r="G23" s="389"/>
      <c r="H23" s="389"/>
      <c r="I23" s="389"/>
      <c r="J23" s="16">
        <f t="shared" si="2"/>
        <v>0</v>
      </c>
      <c r="K23" s="16" t="str">
        <f t="shared" si="3"/>
        <v/>
      </c>
      <c r="L23" s="16">
        <f t="shared" si="4"/>
        <v>0</v>
      </c>
      <c r="M23" s="16"/>
      <c r="N23" s="16"/>
      <c r="O23" s="16"/>
      <c r="P23" s="16">
        <f t="shared" si="5"/>
        <v>0</v>
      </c>
      <c r="Q23" s="387" t="str">
        <f t="shared" si="6"/>
        <v/>
      </c>
      <c r="R23" s="389"/>
      <c r="T23" s="393"/>
      <c r="U23" s="393"/>
      <c r="V23" s="393"/>
      <c r="W23" s="393"/>
      <c r="X23" s="393"/>
      <c r="Y23" s="393"/>
      <c r="Z23" s="393"/>
      <c r="AA23" s="393"/>
      <c r="AB23" s="393"/>
      <c r="AC23" s="393"/>
      <c r="AD23" s="401"/>
      <c r="AE23" s="400"/>
      <c r="AF23" s="393"/>
      <c r="AG23" s="400"/>
      <c r="AH23" s="400"/>
      <c r="AI23" s="400"/>
      <c r="AJ23" s="400"/>
      <c r="AK23" s="400"/>
      <c r="AL23" s="400"/>
      <c r="AM23" s="400"/>
      <c r="AN23" s="400"/>
      <c r="AO23" s="400"/>
      <c r="AP23" s="400"/>
      <c r="AQ23" s="400"/>
      <c r="AR23" s="400"/>
      <c r="AS23" s="400"/>
      <c r="AT23" s="400"/>
      <c r="AU23" s="400"/>
      <c r="AV23" s="230"/>
      <c r="AW23" s="400"/>
      <c r="AX23" s="412" t="str">
        <f t="shared" si="0"/>
        <v/>
      </c>
      <c r="AY23" s="400"/>
      <c r="AZ23" s="400"/>
      <c r="BA23" s="400"/>
    </row>
    <row r="24" customHeight="1" spans="1:53">
      <c r="A24" s="381" t="str">
        <f t="shared" si="1"/>
        <v/>
      </c>
      <c r="B24" s="382"/>
      <c r="C24" s="389"/>
      <c r="D24" s="389"/>
      <c r="E24" s="389"/>
      <c r="F24" s="389"/>
      <c r="G24" s="389"/>
      <c r="H24" s="389"/>
      <c r="I24" s="389"/>
      <c r="J24" s="16">
        <f t="shared" si="2"/>
        <v>0</v>
      </c>
      <c r="K24" s="16" t="str">
        <f t="shared" si="3"/>
        <v/>
      </c>
      <c r="L24" s="16">
        <f t="shared" si="4"/>
        <v>0</v>
      </c>
      <c r="M24" s="16"/>
      <c r="N24" s="16"/>
      <c r="O24" s="16"/>
      <c r="P24" s="16">
        <f t="shared" si="5"/>
        <v>0</v>
      </c>
      <c r="Q24" s="387" t="str">
        <f t="shared" si="6"/>
        <v/>
      </c>
      <c r="R24" s="389"/>
      <c r="T24" s="393"/>
      <c r="U24" s="393"/>
      <c r="V24" s="393"/>
      <c r="W24" s="393"/>
      <c r="X24" s="393"/>
      <c r="Y24" s="393"/>
      <c r="Z24" s="393"/>
      <c r="AA24" s="393"/>
      <c r="AB24" s="393"/>
      <c r="AC24" s="393"/>
      <c r="AD24" s="401"/>
      <c r="AE24" s="400"/>
      <c r="AF24" s="393"/>
      <c r="AG24" s="400"/>
      <c r="AH24" s="400"/>
      <c r="AI24" s="400"/>
      <c r="AJ24" s="400"/>
      <c r="AK24" s="400"/>
      <c r="AL24" s="400"/>
      <c r="AM24" s="400"/>
      <c r="AN24" s="400"/>
      <c r="AO24" s="400"/>
      <c r="AP24" s="400"/>
      <c r="AQ24" s="400"/>
      <c r="AR24" s="400"/>
      <c r="AS24" s="400"/>
      <c r="AT24" s="400"/>
      <c r="AU24" s="400"/>
      <c r="AV24" s="230"/>
      <c r="AW24" s="400"/>
      <c r="AX24" s="412" t="str">
        <f t="shared" si="0"/>
        <v/>
      </c>
      <c r="AY24" s="400"/>
      <c r="AZ24" s="400"/>
      <c r="BA24" s="400"/>
    </row>
    <row r="25" customHeight="1" spans="1:53">
      <c r="A25" s="381" t="str">
        <f t="shared" si="1"/>
        <v/>
      </c>
      <c r="B25" s="382"/>
      <c r="C25" s="389"/>
      <c r="D25" s="389"/>
      <c r="E25" s="389"/>
      <c r="F25" s="389"/>
      <c r="G25" s="389"/>
      <c r="H25" s="389"/>
      <c r="I25" s="389"/>
      <c r="J25" s="16">
        <f t="shared" si="2"/>
        <v>0</v>
      </c>
      <c r="K25" s="16" t="str">
        <f t="shared" si="3"/>
        <v/>
      </c>
      <c r="L25" s="16">
        <f t="shared" si="4"/>
        <v>0</v>
      </c>
      <c r="M25" s="16"/>
      <c r="N25" s="16"/>
      <c r="O25" s="16"/>
      <c r="P25" s="16">
        <f t="shared" si="5"/>
        <v>0</v>
      </c>
      <c r="Q25" s="387" t="str">
        <f t="shared" si="6"/>
        <v/>
      </c>
      <c r="R25" s="389"/>
      <c r="T25" s="393"/>
      <c r="U25" s="393"/>
      <c r="V25" s="393"/>
      <c r="W25" s="393"/>
      <c r="X25" s="393"/>
      <c r="Y25" s="393"/>
      <c r="Z25" s="393"/>
      <c r="AA25" s="393"/>
      <c r="AB25" s="393"/>
      <c r="AC25" s="393"/>
      <c r="AD25" s="401"/>
      <c r="AE25" s="400"/>
      <c r="AF25" s="393"/>
      <c r="AG25" s="400"/>
      <c r="AH25" s="400"/>
      <c r="AI25" s="400"/>
      <c r="AJ25" s="400"/>
      <c r="AK25" s="400"/>
      <c r="AL25" s="400"/>
      <c r="AM25" s="400"/>
      <c r="AN25" s="400"/>
      <c r="AO25" s="400"/>
      <c r="AP25" s="400"/>
      <c r="AQ25" s="400"/>
      <c r="AR25" s="400"/>
      <c r="AS25" s="400"/>
      <c r="AT25" s="400"/>
      <c r="AU25" s="400"/>
      <c r="AV25" s="230"/>
      <c r="AW25" s="400"/>
      <c r="AX25" s="412" t="str">
        <f t="shared" si="0"/>
        <v/>
      </c>
      <c r="AY25" s="400"/>
      <c r="AZ25" s="400"/>
      <c r="BA25" s="400"/>
    </row>
    <row r="26" customHeight="1" spans="1:53">
      <c r="A26" s="381" t="str">
        <f t="shared" si="1"/>
        <v/>
      </c>
      <c r="B26" s="382"/>
      <c r="C26" s="389"/>
      <c r="D26" s="389"/>
      <c r="E26" s="389"/>
      <c r="F26" s="389"/>
      <c r="G26" s="389"/>
      <c r="H26" s="389"/>
      <c r="I26" s="389"/>
      <c r="J26" s="16">
        <f t="shared" si="2"/>
        <v>0</v>
      </c>
      <c r="K26" s="16" t="str">
        <f t="shared" si="3"/>
        <v/>
      </c>
      <c r="L26" s="16">
        <f t="shared" si="4"/>
        <v>0</v>
      </c>
      <c r="M26" s="16"/>
      <c r="N26" s="16"/>
      <c r="O26" s="16"/>
      <c r="P26" s="16">
        <f t="shared" si="5"/>
        <v>0</v>
      </c>
      <c r="Q26" s="387" t="str">
        <f t="shared" si="6"/>
        <v/>
      </c>
      <c r="R26" s="389"/>
      <c r="T26" s="393"/>
      <c r="U26" s="393"/>
      <c r="V26" s="393"/>
      <c r="W26" s="393"/>
      <c r="X26" s="393"/>
      <c r="Y26" s="393"/>
      <c r="Z26" s="393"/>
      <c r="AA26" s="393"/>
      <c r="AB26" s="393"/>
      <c r="AC26" s="393"/>
      <c r="AD26" s="401"/>
      <c r="AE26" s="400"/>
      <c r="AF26" s="393"/>
      <c r="AG26" s="400"/>
      <c r="AH26" s="400"/>
      <c r="AI26" s="400"/>
      <c r="AJ26" s="400"/>
      <c r="AK26" s="400"/>
      <c r="AL26" s="400"/>
      <c r="AM26" s="400"/>
      <c r="AN26" s="400"/>
      <c r="AO26" s="400"/>
      <c r="AP26" s="400"/>
      <c r="AQ26" s="400"/>
      <c r="AR26" s="400"/>
      <c r="AS26" s="400"/>
      <c r="AT26" s="400"/>
      <c r="AU26" s="400"/>
      <c r="AV26" s="230"/>
      <c r="AW26" s="400"/>
      <c r="AX26" s="412" t="str">
        <f t="shared" si="0"/>
        <v/>
      </c>
      <c r="AY26" s="400"/>
      <c r="AZ26" s="400"/>
      <c r="BA26" s="400"/>
    </row>
    <row r="27" customHeight="1" spans="1:53">
      <c r="A27" s="381" t="str">
        <f t="shared" si="1"/>
        <v/>
      </c>
      <c r="B27" s="382"/>
      <c r="C27" s="389"/>
      <c r="D27" s="389"/>
      <c r="E27" s="389"/>
      <c r="F27" s="389"/>
      <c r="G27" s="389"/>
      <c r="H27" s="389"/>
      <c r="I27" s="389"/>
      <c r="J27" s="16">
        <f t="shared" si="2"/>
        <v>0</v>
      </c>
      <c r="K27" s="16" t="str">
        <f t="shared" si="3"/>
        <v/>
      </c>
      <c r="L27" s="16">
        <f t="shared" si="4"/>
        <v>0</v>
      </c>
      <c r="M27" s="16"/>
      <c r="N27" s="16"/>
      <c r="O27" s="16"/>
      <c r="P27" s="16">
        <f t="shared" si="5"/>
        <v>0</v>
      </c>
      <c r="Q27" s="387" t="str">
        <f t="shared" si="6"/>
        <v/>
      </c>
      <c r="R27" s="389"/>
      <c r="T27" s="393"/>
      <c r="U27" s="393"/>
      <c r="V27" s="393"/>
      <c r="W27" s="393"/>
      <c r="X27" s="393"/>
      <c r="Y27" s="393"/>
      <c r="Z27" s="393"/>
      <c r="AA27" s="393"/>
      <c r="AB27" s="393"/>
      <c r="AC27" s="393"/>
      <c r="AD27" s="401"/>
      <c r="AE27" s="400"/>
      <c r="AF27" s="393"/>
      <c r="AG27" s="400"/>
      <c r="AH27" s="400"/>
      <c r="AI27" s="400"/>
      <c r="AJ27" s="400"/>
      <c r="AK27" s="400"/>
      <c r="AL27" s="400"/>
      <c r="AM27" s="400"/>
      <c r="AN27" s="400"/>
      <c r="AO27" s="400"/>
      <c r="AP27" s="400"/>
      <c r="AQ27" s="400"/>
      <c r="AR27" s="400"/>
      <c r="AS27" s="400"/>
      <c r="AT27" s="400"/>
      <c r="AU27" s="400"/>
      <c r="AV27" s="230"/>
      <c r="AW27" s="400"/>
      <c r="AX27" s="412" t="str">
        <f t="shared" si="0"/>
        <v/>
      </c>
      <c r="AY27" s="400"/>
      <c r="AZ27" s="400"/>
      <c r="BA27" s="400"/>
    </row>
    <row r="28" customHeight="1" spans="1:53">
      <c r="A28" s="384" t="s">
        <v>410</v>
      </c>
      <c r="B28" s="385"/>
      <c r="C28" s="389"/>
      <c r="D28" s="16">
        <f t="shared" ref="D28:J28" si="7">SUM(D8:D27)</f>
        <v>0</v>
      </c>
      <c r="E28" s="16"/>
      <c r="F28" s="16">
        <f t="shared" si="7"/>
        <v>0</v>
      </c>
      <c r="G28" s="16">
        <f t="shared" si="7"/>
        <v>0</v>
      </c>
      <c r="H28" s="16"/>
      <c r="I28" s="16">
        <f t="shared" si="7"/>
        <v>0</v>
      </c>
      <c r="J28" s="16">
        <f t="shared" si="7"/>
        <v>0</v>
      </c>
      <c r="K28" s="387"/>
      <c r="L28" s="16">
        <f>SUM(L8:L27)</f>
        <v>0</v>
      </c>
      <c r="M28" s="387"/>
      <c r="N28" s="387">
        <f>SUM(N8:N27)</f>
        <v>0</v>
      </c>
      <c r="O28" s="387"/>
      <c r="P28" s="387">
        <f>SUM(P8:P27)</f>
        <v>0</v>
      </c>
      <c r="Q28" s="387" t="str">
        <f t="shared" si="6"/>
        <v/>
      </c>
      <c r="R28" s="389"/>
      <c r="T28" s="393"/>
      <c r="U28" s="393"/>
      <c r="V28" s="393"/>
      <c r="W28" s="393"/>
      <c r="X28" s="393"/>
      <c r="Y28" s="393"/>
      <c r="Z28" s="393"/>
      <c r="AA28" s="393"/>
      <c r="AB28" s="393"/>
      <c r="AC28" s="393"/>
      <c r="AD28" s="401"/>
      <c r="AE28" s="400"/>
      <c r="AF28" s="393"/>
      <c r="AG28" s="400"/>
      <c r="AH28" s="400"/>
      <c r="AI28" s="400"/>
      <c r="AJ28" s="400"/>
      <c r="AK28" s="400"/>
      <c r="AL28" s="400"/>
      <c r="AM28" s="400"/>
      <c r="AN28" s="400"/>
      <c r="AO28" s="400"/>
      <c r="AP28" s="400"/>
      <c r="AQ28" s="400"/>
      <c r="AR28" s="400"/>
      <c r="AS28" s="400"/>
      <c r="AT28" s="400"/>
      <c r="AU28" s="400"/>
      <c r="AV28" s="230"/>
      <c r="AW28" s="400"/>
      <c r="AX28" s="412" t="str">
        <f t="shared" si="0"/>
        <v/>
      </c>
      <c r="AY28" s="400"/>
      <c r="AZ28" s="400"/>
      <c r="BA28" s="400"/>
    </row>
    <row r="29" customHeight="1" spans="1:16">
      <c r="A29" s="370" t="str">
        <f>基本信息输入表!$K$6&amp;"填表人："&amp;基本信息输入表!$M$31</f>
        <v>产权持有单位填表人：王若初</v>
      </c>
      <c r="P29" s="370" t="str">
        <f>"评估人员："&amp;基本信息输入表!$Q$31</f>
        <v>评估人员：王秀红</v>
      </c>
    </row>
    <row r="30" customHeight="1" spans="1:1">
      <c r="A30" s="370" t="str">
        <f>"填表日期："&amp;YEAR(基本信息输入表!$O$31)&amp;"年"&amp;MONTH(基本信息输入表!$O$31)&amp;"月"&amp;DAY(基本信息输入表!$O$31)&amp;"日"</f>
        <v>填表日期：2023年2月15日</v>
      </c>
    </row>
    <row r="31" customHeight="1" spans="19:19">
      <c r="S31" s="394" t="s">
        <v>310</v>
      </c>
    </row>
  </sheetData>
  <mergeCells count="37">
    <mergeCell ref="A2:R2"/>
    <mergeCell ref="A3:R3"/>
    <mergeCell ref="T5:Z5"/>
    <mergeCell ref="AA5:AI5"/>
    <mergeCell ref="AJ5:AW5"/>
    <mergeCell ref="AX5:BA5"/>
    <mergeCell ref="D6:F6"/>
    <mergeCell ref="G6:I6"/>
    <mergeCell ref="J6:L6"/>
    <mergeCell ref="N6:P6"/>
    <mergeCell ref="AA6:AE6"/>
    <mergeCell ref="AF6:AG6"/>
    <mergeCell ref="AK6:AL6"/>
    <mergeCell ref="AM6:AU6"/>
    <mergeCell ref="A28:B28"/>
    <mergeCell ref="A6:A7"/>
    <mergeCell ref="B6:B7"/>
    <mergeCell ref="C6:C7"/>
    <mergeCell ref="M6:M7"/>
    <mergeCell ref="Q6:Q7"/>
    <mergeCell ref="R6:R7"/>
    <mergeCell ref="T6:T7"/>
    <mergeCell ref="U6:U7"/>
    <mergeCell ref="V6:V7"/>
    <mergeCell ref="W6:W7"/>
    <mergeCell ref="X6:X7"/>
    <mergeCell ref="Y6:Y7"/>
    <mergeCell ref="Z6:Z7"/>
    <mergeCell ref="AH6:AH7"/>
    <mergeCell ref="AI6:AI7"/>
    <mergeCell ref="AJ6:AJ7"/>
    <mergeCell ref="AV6:AV7"/>
    <mergeCell ref="AW6:AW7"/>
    <mergeCell ref="AX6:AX7"/>
    <mergeCell ref="AY6:AY7"/>
    <mergeCell ref="AZ6:AZ7"/>
    <mergeCell ref="BA6:BA7"/>
  </mergeCells>
  <dataValidations count="1">
    <dataValidation type="list" allowBlank="1" showInputMessage="1" showErrorMessage="1" sqref="AF8:AF28 T8:X28 AA8:AC28">
      <formula1/>
    </dataValidation>
  </dataValidations>
  <hyperlinks>
    <hyperlink ref="A1" location="索引目录!A1" display="返回索引目录"/>
  </hyperlinks>
  <printOptions horizontalCentered="1"/>
  <pageMargins left="0.984027777777778" right="0.984027777777778" top="0.984027777777778" bottom="0.984027777777778" header="0.313888888888889" footer="0.354166666666667"/>
  <pageSetup paperSize="9" scale="63" fitToHeight="1000" orientation="landscape"/>
  <headerFooter scaleWithDoc="0">
    <oddFooter>&amp;R&amp;"宋体,常规"&amp;10&amp;P/&amp;N</oddFooter>
  </headerFooter>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A31"/>
  <sheetViews>
    <sheetView showGridLines="0" workbookViewId="0">
      <selection activeCell="P30" sqref="P30"/>
    </sheetView>
  </sheetViews>
  <sheetFormatPr defaultColWidth="9" defaultRowHeight="15.75" customHeight="1"/>
  <cols>
    <col min="1" max="1" width="4.75" style="370" customWidth="1"/>
    <col min="2" max="2" width="13.625" style="370" customWidth="1"/>
    <col min="3" max="3" width="11.25" style="370" customWidth="1"/>
    <col min="4" max="4" width="5.125" style="370" customWidth="1"/>
    <col min="5" max="10" width="10.625" style="370" customWidth="1" outlineLevel="1"/>
    <col min="11" max="16" width="10.625" style="370" customWidth="1"/>
    <col min="17" max="17" width="7.75" style="370" customWidth="1"/>
    <col min="18" max="18" width="8.125" style="370" customWidth="1"/>
    <col min="19" max="19" width="9" style="370"/>
    <col min="20" max="25" width="5.625" style="372" customWidth="1" outlineLevel="1"/>
    <col min="26" max="26" width="14.875" style="372" customWidth="1" outlineLevel="1"/>
    <col min="27" max="27" width="13.625" style="372" customWidth="1"/>
    <col min="28" max="30" width="5.625" style="372" customWidth="1" outlineLevel="1"/>
    <col min="31" max="32" width="7.375" style="372" customWidth="1" outlineLevel="1"/>
    <col min="33" max="33" width="5.625" style="372" customWidth="1" outlineLevel="1"/>
    <col min="34" max="37" width="8.625" style="372" customWidth="1" outlineLevel="1"/>
    <col min="38" max="38" width="14.625" style="372" customWidth="1" outlineLevel="1"/>
    <col min="39" max="39" width="13.625" style="372" customWidth="1"/>
    <col min="40" max="41" width="8.625" style="372" customWidth="1" outlineLevel="2"/>
    <col min="42" max="42" width="11.25" style="372" customWidth="1" outlineLevel="2"/>
    <col min="43" max="47" width="11.625" style="372" customWidth="1" outlineLevel="2"/>
    <col min="48" max="48" width="8.625" style="372" customWidth="1" outlineLevel="1"/>
    <col min="49" max="49" width="13.75" style="372" customWidth="1"/>
    <col min="50" max="52" width="13.625" style="372" customWidth="1" outlineLevel="1"/>
    <col min="53" max="53" width="13.625" style="372" customWidth="1"/>
    <col min="54" max="16384" width="9" style="370"/>
  </cols>
  <sheetData>
    <row r="1" customHeight="1" spans="1:1">
      <c r="A1" s="5" t="s">
        <v>311</v>
      </c>
    </row>
    <row r="2" s="368" customFormat="1" ht="30" customHeight="1" spans="1:53">
      <c r="A2" s="373" t="s">
        <v>467</v>
      </c>
      <c r="B2" s="374"/>
      <c r="C2" s="374"/>
      <c r="D2" s="374"/>
      <c r="E2" s="374"/>
      <c r="F2" s="374"/>
      <c r="G2" s="374"/>
      <c r="H2" s="374"/>
      <c r="I2" s="374"/>
      <c r="J2" s="374"/>
      <c r="K2" s="374"/>
      <c r="L2" s="374"/>
      <c r="M2" s="374"/>
      <c r="N2" s="374"/>
      <c r="O2" s="374"/>
      <c r="P2" s="374"/>
      <c r="Q2" s="374"/>
      <c r="R2" s="374"/>
      <c r="T2" s="390"/>
      <c r="U2" s="390"/>
      <c r="V2" s="390"/>
      <c r="W2" s="390"/>
      <c r="X2" s="390"/>
      <c r="Y2" s="390"/>
      <c r="Z2" s="390"/>
      <c r="AA2" s="390"/>
      <c r="AB2" s="390"/>
      <c r="AC2" s="390"/>
      <c r="AD2" s="390"/>
      <c r="AE2" s="390"/>
      <c r="AF2" s="390"/>
      <c r="AG2" s="390"/>
      <c r="AH2" s="390"/>
      <c r="AI2" s="390"/>
      <c r="AJ2" s="390"/>
      <c r="AK2" s="390"/>
      <c r="AL2" s="390"/>
      <c r="AM2" s="390"/>
      <c r="AN2" s="390"/>
      <c r="AO2" s="390"/>
      <c r="AP2" s="390"/>
      <c r="AQ2" s="390"/>
      <c r="AR2" s="390"/>
      <c r="AS2" s="390"/>
      <c r="AT2" s="390"/>
      <c r="AU2" s="390"/>
      <c r="AV2" s="390"/>
      <c r="AW2" s="390"/>
      <c r="AX2" s="390"/>
      <c r="AY2" s="390"/>
      <c r="AZ2" s="390"/>
      <c r="BA2" s="390"/>
    </row>
    <row r="3" customHeight="1" spans="1:18">
      <c r="A3" s="369" t="str">
        <f>"评估基准日："&amp;TEXT(基本信息输入表!M7,"yyyy年mm月dd日")</f>
        <v>评估基准日：2023年01月31日</v>
      </c>
      <c r="B3" s="369"/>
      <c r="C3" s="369"/>
      <c r="D3" s="369"/>
      <c r="E3" s="369"/>
      <c r="F3" s="369"/>
      <c r="G3" s="369"/>
      <c r="H3" s="369"/>
      <c r="I3" s="369"/>
      <c r="J3" s="369"/>
      <c r="K3" s="369"/>
      <c r="L3" s="369"/>
      <c r="M3" s="369"/>
      <c r="N3" s="369"/>
      <c r="O3" s="369"/>
      <c r="P3" s="369"/>
      <c r="Q3" s="369"/>
      <c r="R3" s="369"/>
    </row>
    <row r="4" ht="14.1" customHeight="1" spans="1:18">
      <c r="A4" s="369"/>
      <c r="B4" s="369"/>
      <c r="C4" s="369"/>
      <c r="D4" s="369"/>
      <c r="E4" s="369"/>
      <c r="F4" s="369"/>
      <c r="G4" s="369"/>
      <c r="H4" s="369"/>
      <c r="I4" s="369"/>
      <c r="J4" s="369"/>
      <c r="K4" s="369"/>
      <c r="L4" s="369"/>
      <c r="M4" s="369"/>
      <c r="N4" s="369"/>
      <c r="O4" s="369"/>
      <c r="P4" s="369"/>
      <c r="Q4" s="388" t="s">
        <v>468</v>
      </c>
      <c r="R4" s="388"/>
    </row>
    <row r="5" customHeight="1" spans="1:53">
      <c r="A5" s="370" t="str">
        <f>基本信息输入表!K6&amp;"："&amp;基本信息输入表!M6</f>
        <v>产权持有单位：山东烟草投资管理有限公司</v>
      </c>
      <c r="R5" s="388" t="s">
        <v>227</v>
      </c>
      <c r="T5" s="391" t="s">
        <v>372</v>
      </c>
      <c r="U5" s="391"/>
      <c r="V5" s="391"/>
      <c r="W5" s="391"/>
      <c r="X5" s="391"/>
      <c r="Y5" s="391"/>
      <c r="Z5" s="391"/>
      <c r="AA5" s="391"/>
      <c r="AB5" s="395" t="s">
        <v>373</v>
      </c>
      <c r="AC5" s="396"/>
      <c r="AD5" s="396"/>
      <c r="AE5" s="396"/>
      <c r="AF5" s="396"/>
      <c r="AG5" s="396"/>
      <c r="AH5" s="396"/>
      <c r="AI5" s="396"/>
      <c r="AJ5" s="396"/>
      <c r="AK5" s="396"/>
      <c r="AL5" s="396"/>
      <c r="AM5" s="397"/>
      <c r="AN5" s="402" t="s">
        <v>374</v>
      </c>
      <c r="AO5" s="403"/>
      <c r="AP5" s="403"/>
      <c r="AQ5" s="403"/>
      <c r="AR5" s="403"/>
      <c r="AS5" s="403"/>
      <c r="AT5" s="403"/>
      <c r="AU5" s="403"/>
      <c r="AV5" s="403"/>
      <c r="AW5" s="410"/>
      <c r="AX5" s="398" t="s">
        <v>375</v>
      </c>
      <c r="AY5" s="398"/>
      <c r="AZ5" s="398"/>
      <c r="BA5" s="398"/>
    </row>
    <row r="6" s="369" customFormat="1" customHeight="1" spans="1:53">
      <c r="A6" s="375" t="s">
        <v>228</v>
      </c>
      <c r="B6" s="375" t="s">
        <v>469</v>
      </c>
      <c r="C6" s="375" t="s">
        <v>470</v>
      </c>
      <c r="D6" s="413" t="s">
        <v>377</v>
      </c>
      <c r="E6" s="378" t="s">
        <v>378</v>
      </c>
      <c r="F6" s="378"/>
      <c r="G6" s="378"/>
      <c r="H6" s="378" t="s">
        <v>379</v>
      </c>
      <c r="I6" s="378"/>
      <c r="J6" s="378"/>
      <c r="K6" s="375" t="s">
        <v>202</v>
      </c>
      <c r="L6" s="375"/>
      <c r="M6" s="375"/>
      <c r="N6" s="375" t="s">
        <v>352</v>
      </c>
      <c r="O6" s="375"/>
      <c r="P6" s="375"/>
      <c r="Q6" s="375" t="s">
        <v>205</v>
      </c>
      <c r="R6" s="375" t="s">
        <v>380</v>
      </c>
      <c r="T6" s="391" t="s">
        <v>381</v>
      </c>
      <c r="U6" s="391" t="s">
        <v>382</v>
      </c>
      <c r="V6" s="391" t="s">
        <v>383</v>
      </c>
      <c r="W6" s="391" t="s">
        <v>384</v>
      </c>
      <c r="X6" s="415" t="s">
        <v>385</v>
      </c>
      <c r="Y6" s="392" t="s">
        <v>386</v>
      </c>
      <c r="Z6" s="391" t="s">
        <v>387</v>
      </c>
      <c r="AA6" s="391"/>
      <c r="AB6" s="395" t="s">
        <v>388</v>
      </c>
      <c r="AC6" s="396"/>
      <c r="AD6" s="396"/>
      <c r="AE6" s="396"/>
      <c r="AF6" s="396"/>
      <c r="AG6" s="397"/>
      <c r="AH6" s="398" t="s">
        <v>389</v>
      </c>
      <c r="AI6" s="398"/>
      <c r="AJ6" s="398" t="s">
        <v>390</v>
      </c>
      <c r="AK6" s="398"/>
      <c r="AL6" s="398" t="s">
        <v>391</v>
      </c>
      <c r="AM6" s="404"/>
      <c r="AN6" s="416" t="s">
        <v>392</v>
      </c>
      <c r="AO6" s="391" t="s">
        <v>419</v>
      </c>
      <c r="AP6" s="391"/>
      <c r="AQ6" s="419" t="s">
        <v>471</v>
      </c>
      <c r="AR6" s="419"/>
      <c r="AS6" s="419"/>
      <c r="AT6" s="419"/>
      <c r="AU6" s="419"/>
      <c r="AV6" s="420" t="s">
        <v>203</v>
      </c>
      <c r="AW6" s="423"/>
      <c r="AX6" s="404" t="s">
        <v>393</v>
      </c>
      <c r="AY6" s="404" t="s">
        <v>394</v>
      </c>
      <c r="AZ6" s="398" t="s">
        <v>395</v>
      </c>
      <c r="BA6" s="404"/>
    </row>
    <row r="7" s="369" customFormat="1" customHeight="1" spans="1:53">
      <c r="A7" s="375"/>
      <c r="B7" s="375"/>
      <c r="C7" s="375"/>
      <c r="D7" s="414"/>
      <c r="E7" s="378" t="s">
        <v>396</v>
      </c>
      <c r="F7" s="378" t="s">
        <v>397</v>
      </c>
      <c r="G7" s="378" t="s">
        <v>398</v>
      </c>
      <c r="H7" s="378" t="s">
        <v>396</v>
      </c>
      <c r="I7" s="378" t="s">
        <v>397</v>
      </c>
      <c r="J7" s="378" t="s">
        <v>398</v>
      </c>
      <c r="K7" s="375" t="s">
        <v>396</v>
      </c>
      <c r="L7" s="375" t="s">
        <v>397</v>
      </c>
      <c r="M7" s="375" t="s">
        <v>398</v>
      </c>
      <c r="N7" s="375" t="s">
        <v>399</v>
      </c>
      <c r="O7" s="375" t="s">
        <v>400</v>
      </c>
      <c r="P7" s="375" t="s">
        <v>398</v>
      </c>
      <c r="Q7" s="375"/>
      <c r="R7" s="375"/>
      <c r="T7" s="391"/>
      <c r="U7" s="391"/>
      <c r="V7" s="391"/>
      <c r="W7" s="391"/>
      <c r="X7" s="391"/>
      <c r="Y7" s="391"/>
      <c r="Z7" s="391"/>
      <c r="AA7" s="391"/>
      <c r="AB7" s="398" t="s">
        <v>401</v>
      </c>
      <c r="AC7" s="398" t="s">
        <v>402</v>
      </c>
      <c r="AD7" s="398" t="s">
        <v>403</v>
      </c>
      <c r="AE7" s="398" t="s">
        <v>404</v>
      </c>
      <c r="AF7" s="398" t="s">
        <v>405</v>
      </c>
      <c r="AG7" s="395" t="s">
        <v>406</v>
      </c>
      <c r="AH7" s="398" t="s">
        <v>407</v>
      </c>
      <c r="AI7" s="398" t="s">
        <v>408</v>
      </c>
      <c r="AJ7" s="398" t="s">
        <v>407</v>
      </c>
      <c r="AK7" s="398" t="s">
        <v>409</v>
      </c>
      <c r="AL7" s="398"/>
      <c r="AM7" s="405"/>
      <c r="AN7" s="417"/>
      <c r="AO7" s="391" t="s">
        <v>422</v>
      </c>
      <c r="AP7" s="391" t="s">
        <v>423</v>
      </c>
      <c r="AQ7" s="391"/>
      <c r="AR7" s="391"/>
      <c r="AS7" s="391"/>
      <c r="AT7" s="391"/>
      <c r="AU7" s="421"/>
      <c r="AV7" s="422"/>
      <c r="AW7" s="424"/>
      <c r="AX7" s="405"/>
      <c r="AY7" s="405"/>
      <c r="AZ7" s="398"/>
      <c r="BA7" s="405"/>
    </row>
    <row r="8" customHeight="1" spans="1:53">
      <c r="A8" s="381" t="str">
        <f>IF(B8="","",ROW()-7)</f>
        <v/>
      </c>
      <c r="B8" s="382"/>
      <c r="C8" s="375"/>
      <c r="D8" s="414"/>
      <c r="E8" s="414"/>
      <c r="F8" s="414"/>
      <c r="G8" s="414"/>
      <c r="H8" s="414"/>
      <c r="I8" s="414"/>
      <c r="J8" s="414"/>
      <c r="K8" s="16">
        <f>E8+H8</f>
        <v>0</v>
      </c>
      <c r="L8" s="16" t="str">
        <f>IFERROR(M8/K8,"")</f>
        <v/>
      </c>
      <c r="M8" s="16">
        <f>J8+G8</f>
        <v>0</v>
      </c>
      <c r="O8" s="387"/>
      <c r="P8" s="387">
        <f>N8*O8</f>
        <v>0</v>
      </c>
      <c r="Q8" s="387" t="str">
        <f>IF(M8=0,"",(P8-M8)/M8*100)</f>
        <v/>
      </c>
      <c r="R8" s="389"/>
      <c r="T8" s="393"/>
      <c r="U8" s="393"/>
      <c r="V8" s="393"/>
      <c r="W8" s="393"/>
      <c r="X8" s="393"/>
      <c r="Y8" s="393"/>
      <c r="Z8" s="393"/>
      <c r="AA8" s="393"/>
      <c r="AB8" s="393"/>
      <c r="AC8" s="393"/>
      <c r="AD8" s="393"/>
      <c r="AE8" s="393"/>
      <c r="AF8" s="400"/>
      <c r="AG8" s="400"/>
      <c r="AH8" s="393"/>
      <c r="AI8" s="400"/>
      <c r="AJ8" s="400"/>
      <c r="AK8" s="400"/>
      <c r="AL8" s="400"/>
      <c r="AM8" s="400"/>
      <c r="AN8" s="400"/>
      <c r="AO8" s="400" t="s">
        <v>130</v>
      </c>
      <c r="AP8" s="400"/>
      <c r="AQ8" s="400"/>
      <c r="AR8" s="400"/>
      <c r="AS8" s="400"/>
      <c r="AT8" s="400"/>
      <c r="AU8" s="400"/>
      <c r="AV8" s="230"/>
      <c r="AW8" s="400"/>
      <c r="AX8" s="412" t="str">
        <f t="shared" ref="AX8:AX28" si="0">IFERROR((AV8-M7)/(M7)*100,"")</f>
        <v/>
      </c>
      <c r="AY8" s="400"/>
      <c r="AZ8" s="400"/>
      <c r="BA8" s="400"/>
    </row>
    <row r="9" customHeight="1" spans="1:53">
      <c r="A9" s="381" t="str">
        <f t="shared" ref="A9:A27" si="1">IF(B9="","",ROW()-7)</f>
        <v/>
      </c>
      <c r="B9" s="382"/>
      <c r="C9" s="375"/>
      <c r="D9" s="389"/>
      <c r="E9" s="389"/>
      <c r="F9" s="389"/>
      <c r="G9" s="389"/>
      <c r="H9" s="389"/>
      <c r="I9" s="389"/>
      <c r="J9" s="389"/>
      <c r="K9" s="16">
        <f t="shared" ref="K9:K27" si="2">E9+H9</f>
        <v>0</v>
      </c>
      <c r="L9" s="16" t="str">
        <f t="shared" ref="L9:L27" si="3">IFERROR(M9/K9,"")</f>
        <v/>
      </c>
      <c r="M9" s="16">
        <f t="shared" ref="M9:M27" si="4">J9+G9</f>
        <v>0</v>
      </c>
      <c r="N9" s="387"/>
      <c r="O9" s="387"/>
      <c r="P9" s="387">
        <f t="shared" ref="P9:P27" si="5">N9*O9</f>
        <v>0</v>
      </c>
      <c r="Q9" s="387" t="str">
        <f t="shared" ref="Q9:Q28" si="6">IF(M9=0,"",(P9-M9)/M9*100)</f>
        <v/>
      </c>
      <c r="R9" s="389"/>
      <c r="T9" s="393"/>
      <c r="U9" s="393"/>
      <c r="V9" s="393"/>
      <c r="W9" s="393"/>
      <c r="X9" s="393"/>
      <c r="Y9" s="393"/>
      <c r="Z9" s="393"/>
      <c r="AA9" s="393"/>
      <c r="AB9" s="393"/>
      <c r="AC9" s="393"/>
      <c r="AD9" s="393"/>
      <c r="AE9" s="393"/>
      <c r="AF9" s="401"/>
      <c r="AG9" s="400"/>
      <c r="AH9" s="393"/>
      <c r="AI9" s="400"/>
      <c r="AJ9" s="400"/>
      <c r="AK9" s="400"/>
      <c r="AL9" s="400"/>
      <c r="AM9" s="400"/>
      <c r="AN9" s="400"/>
      <c r="AO9" s="400"/>
      <c r="AP9" s="400"/>
      <c r="AQ9" s="400"/>
      <c r="AR9" s="400"/>
      <c r="AS9" s="400"/>
      <c r="AT9" s="400"/>
      <c r="AU9" s="400"/>
      <c r="AV9" s="230"/>
      <c r="AW9" s="400"/>
      <c r="AX9" s="412" t="str">
        <f t="shared" si="0"/>
        <v/>
      </c>
      <c r="AY9" s="400"/>
      <c r="AZ9" s="400"/>
      <c r="BA9" s="400"/>
    </row>
    <row r="10" customHeight="1" spans="1:53">
      <c r="A10" s="381" t="str">
        <f t="shared" si="1"/>
        <v/>
      </c>
      <c r="B10" s="382"/>
      <c r="C10" s="375"/>
      <c r="D10" s="389"/>
      <c r="E10" s="389"/>
      <c r="F10" s="389"/>
      <c r="G10" s="389"/>
      <c r="H10" s="389"/>
      <c r="I10" s="389"/>
      <c r="J10" s="389"/>
      <c r="K10" s="16">
        <f t="shared" si="2"/>
        <v>0</v>
      </c>
      <c r="L10" s="16" t="str">
        <f t="shared" si="3"/>
        <v/>
      </c>
      <c r="M10" s="16">
        <f t="shared" si="4"/>
        <v>0</v>
      </c>
      <c r="N10" s="387"/>
      <c r="O10" s="387"/>
      <c r="P10" s="387">
        <f t="shared" si="5"/>
        <v>0</v>
      </c>
      <c r="Q10" s="387" t="str">
        <f t="shared" si="6"/>
        <v/>
      </c>
      <c r="R10" s="389"/>
      <c r="T10" s="393"/>
      <c r="U10" s="393"/>
      <c r="V10" s="393"/>
      <c r="W10" s="393"/>
      <c r="X10" s="393"/>
      <c r="Y10" s="393"/>
      <c r="Z10" s="393"/>
      <c r="AA10" s="393"/>
      <c r="AB10" s="393"/>
      <c r="AC10" s="393"/>
      <c r="AD10" s="393"/>
      <c r="AE10" s="393"/>
      <c r="AF10" s="401"/>
      <c r="AG10" s="400"/>
      <c r="AH10" s="393"/>
      <c r="AI10" s="400"/>
      <c r="AJ10" s="400"/>
      <c r="AK10" s="400"/>
      <c r="AL10" s="400"/>
      <c r="AM10" s="400"/>
      <c r="AN10" s="400"/>
      <c r="AO10" s="400"/>
      <c r="AP10" s="400"/>
      <c r="AQ10" s="400"/>
      <c r="AR10" s="400"/>
      <c r="AS10" s="400"/>
      <c r="AT10" s="400"/>
      <c r="AU10" s="400"/>
      <c r="AV10" s="230"/>
      <c r="AW10" s="400"/>
      <c r="AX10" s="412" t="str">
        <f t="shared" si="0"/>
        <v/>
      </c>
      <c r="AY10" s="400"/>
      <c r="AZ10" s="400"/>
      <c r="BA10" s="400"/>
    </row>
    <row r="11" customHeight="1" spans="1:53">
      <c r="A11" s="381" t="str">
        <f t="shared" si="1"/>
        <v/>
      </c>
      <c r="B11" s="382"/>
      <c r="C11" s="375"/>
      <c r="D11" s="389"/>
      <c r="E11" s="389"/>
      <c r="F11" s="389"/>
      <c r="G11" s="389"/>
      <c r="H11" s="389"/>
      <c r="I11" s="389"/>
      <c r="J11" s="389"/>
      <c r="K11" s="16">
        <f t="shared" si="2"/>
        <v>0</v>
      </c>
      <c r="L11" s="16" t="str">
        <f t="shared" si="3"/>
        <v/>
      </c>
      <c r="M11" s="16">
        <f t="shared" si="4"/>
        <v>0</v>
      </c>
      <c r="N11" s="387"/>
      <c r="O11" s="387"/>
      <c r="P11" s="387">
        <f t="shared" si="5"/>
        <v>0</v>
      </c>
      <c r="Q11" s="387" t="str">
        <f t="shared" si="6"/>
        <v/>
      </c>
      <c r="R11" s="389"/>
      <c r="T11" s="393"/>
      <c r="U11" s="393"/>
      <c r="V11" s="393"/>
      <c r="W11" s="393"/>
      <c r="X11" s="393"/>
      <c r="Y11" s="393"/>
      <c r="Z11" s="393"/>
      <c r="AA11" s="393"/>
      <c r="AB11" s="393"/>
      <c r="AC11" s="393"/>
      <c r="AD11" s="393"/>
      <c r="AE11" s="393"/>
      <c r="AF11" s="401"/>
      <c r="AG11" s="400"/>
      <c r="AH11" s="393"/>
      <c r="AI11" s="400"/>
      <c r="AJ11" s="400"/>
      <c r="AK11" s="400"/>
      <c r="AL11" s="400"/>
      <c r="AM11" s="400"/>
      <c r="AN11" s="400"/>
      <c r="AO11" s="400"/>
      <c r="AP11" s="400"/>
      <c r="AQ11" s="400"/>
      <c r="AR11" s="400"/>
      <c r="AS11" s="400"/>
      <c r="AT11" s="400"/>
      <c r="AU11" s="400"/>
      <c r="AV11" s="230"/>
      <c r="AW11" s="400"/>
      <c r="AX11" s="412" t="str">
        <f t="shared" si="0"/>
        <v/>
      </c>
      <c r="AY11" s="400"/>
      <c r="AZ11" s="400"/>
      <c r="BA11" s="400"/>
    </row>
    <row r="12" customHeight="1" spans="1:53">
      <c r="A12" s="381" t="str">
        <f t="shared" si="1"/>
        <v/>
      </c>
      <c r="B12" s="382"/>
      <c r="C12" s="375"/>
      <c r="D12" s="389"/>
      <c r="E12" s="389"/>
      <c r="F12" s="389"/>
      <c r="G12" s="389"/>
      <c r="H12" s="389"/>
      <c r="I12" s="389"/>
      <c r="J12" s="389"/>
      <c r="K12" s="16">
        <f t="shared" si="2"/>
        <v>0</v>
      </c>
      <c r="L12" s="16" t="str">
        <f t="shared" si="3"/>
        <v/>
      </c>
      <c r="M12" s="16">
        <f t="shared" si="4"/>
        <v>0</v>
      </c>
      <c r="N12" s="387"/>
      <c r="O12" s="387"/>
      <c r="P12" s="387">
        <f t="shared" si="5"/>
        <v>0</v>
      </c>
      <c r="Q12" s="387" t="str">
        <f t="shared" si="6"/>
        <v/>
      </c>
      <c r="R12" s="389"/>
      <c r="T12" s="393"/>
      <c r="U12" s="393"/>
      <c r="V12" s="393"/>
      <c r="W12" s="393"/>
      <c r="X12" s="393"/>
      <c r="Y12" s="393"/>
      <c r="Z12" s="393"/>
      <c r="AA12" s="393"/>
      <c r="AB12" s="393"/>
      <c r="AC12" s="393"/>
      <c r="AD12" s="393"/>
      <c r="AE12" s="393"/>
      <c r="AF12" s="401"/>
      <c r="AG12" s="400"/>
      <c r="AH12" s="393"/>
      <c r="AI12" s="400"/>
      <c r="AJ12" s="400"/>
      <c r="AK12" s="400"/>
      <c r="AL12" s="400"/>
      <c r="AM12" s="400"/>
      <c r="AN12" s="400"/>
      <c r="AO12" s="400"/>
      <c r="AP12" s="400"/>
      <c r="AQ12" s="400"/>
      <c r="AR12" s="400"/>
      <c r="AS12" s="400"/>
      <c r="AT12" s="400"/>
      <c r="AU12" s="400"/>
      <c r="AV12" s="230"/>
      <c r="AW12" s="400"/>
      <c r="AX12" s="412" t="str">
        <f t="shared" si="0"/>
        <v/>
      </c>
      <c r="AY12" s="400"/>
      <c r="AZ12" s="400"/>
      <c r="BA12" s="400"/>
    </row>
    <row r="13" customHeight="1" spans="1:53">
      <c r="A13" s="381" t="str">
        <f t="shared" si="1"/>
        <v/>
      </c>
      <c r="B13" s="382"/>
      <c r="C13" s="375"/>
      <c r="D13" s="389"/>
      <c r="E13" s="389"/>
      <c r="F13" s="389"/>
      <c r="G13" s="389"/>
      <c r="H13" s="389"/>
      <c r="I13" s="389"/>
      <c r="J13" s="389"/>
      <c r="K13" s="16">
        <f t="shared" si="2"/>
        <v>0</v>
      </c>
      <c r="L13" s="16" t="str">
        <f t="shared" si="3"/>
        <v/>
      </c>
      <c r="M13" s="16">
        <f t="shared" si="4"/>
        <v>0</v>
      </c>
      <c r="N13" s="387"/>
      <c r="O13" s="387"/>
      <c r="P13" s="387">
        <f t="shared" si="5"/>
        <v>0</v>
      </c>
      <c r="Q13" s="387" t="str">
        <f t="shared" si="6"/>
        <v/>
      </c>
      <c r="R13" s="389"/>
      <c r="T13" s="393"/>
      <c r="U13" s="393"/>
      <c r="V13" s="393"/>
      <c r="W13" s="393"/>
      <c r="X13" s="393"/>
      <c r="Y13" s="393"/>
      <c r="Z13" s="393"/>
      <c r="AA13" s="393"/>
      <c r="AB13" s="393"/>
      <c r="AC13" s="393"/>
      <c r="AD13" s="393"/>
      <c r="AE13" s="393"/>
      <c r="AF13" s="401"/>
      <c r="AG13" s="400"/>
      <c r="AH13" s="393"/>
      <c r="AI13" s="400"/>
      <c r="AJ13" s="400"/>
      <c r="AK13" s="400"/>
      <c r="AL13" s="400"/>
      <c r="AM13" s="400"/>
      <c r="AN13" s="400"/>
      <c r="AO13" s="400"/>
      <c r="AP13" s="400"/>
      <c r="AQ13" s="400"/>
      <c r="AR13" s="400"/>
      <c r="AS13" s="400"/>
      <c r="AT13" s="400"/>
      <c r="AU13" s="400"/>
      <c r="AV13" s="230"/>
      <c r="AW13" s="400"/>
      <c r="AX13" s="412" t="str">
        <f t="shared" si="0"/>
        <v/>
      </c>
      <c r="AY13" s="400"/>
      <c r="AZ13" s="400"/>
      <c r="BA13" s="400"/>
    </row>
    <row r="14" customHeight="1" spans="1:53">
      <c r="A14" s="381" t="str">
        <f t="shared" si="1"/>
        <v/>
      </c>
      <c r="B14" s="382"/>
      <c r="C14" s="375"/>
      <c r="D14" s="389"/>
      <c r="E14" s="389"/>
      <c r="F14" s="389"/>
      <c r="G14" s="389"/>
      <c r="H14" s="389"/>
      <c r="I14" s="389"/>
      <c r="J14" s="389"/>
      <c r="K14" s="16">
        <f t="shared" si="2"/>
        <v>0</v>
      </c>
      <c r="L14" s="16" t="str">
        <f t="shared" si="3"/>
        <v/>
      </c>
      <c r="M14" s="16">
        <f t="shared" si="4"/>
        <v>0</v>
      </c>
      <c r="N14" s="387"/>
      <c r="O14" s="387"/>
      <c r="P14" s="387">
        <f t="shared" si="5"/>
        <v>0</v>
      </c>
      <c r="Q14" s="387" t="str">
        <f t="shared" si="6"/>
        <v/>
      </c>
      <c r="R14" s="389"/>
      <c r="T14" s="393"/>
      <c r="U14" s="393"/>
      <c r="V14" s="393"/>
      <c r="W14" s="393"/>
      <c r="X14" s="393"/>
      <c r="Y14" s="393"/>
      <c r="Z14" s="393"/>
      <c r="AA14" s="393"/>
      <c r="AB14" s="393"/>
      <c r="AC14" s="393"/>
      <c r="AD14" s="393"/>
      <c r="AE14" s="393"/>
      <c r="AF14" s="401"/>
      <c r="AG14" s="400"/>
      <c r="AH14" s="393"/>
      <c r="AI14" s="400"/>
      <c r="AJ14" s="400"/>
      <c r="AK14" s="400"/>
      <c r="AL14" s="400"/>
      <c r="AM14" s="400"/>
      <c r="AN14" s="400"/>
      <c r="AO14" s="400"/>
      <c r="AP14" s="400"/>
      <c r="AQ14" s="400"/>
      <c r="AR14" s="400"/>
      <c r="AS14" s="400"/>
      <c r="AT14" s="400"/>
      <c r="AU14" s="400"/>
      <c r="AV14" s="230"/>
      <c r="AW14" s="400"/>
      <c r="AX14" s="412" t="str">
        <f t="shared" si="0"/>
        <v/>
      </c>
      <c r="AY14" s="400"/>
      <c r="AZ14" s="400"/>
      <c r="BA14" s="400"/>
    </row>
    <row r="15" customHeight="1" spans="1:53">
      <c r="A15" s="381" t="str">
        <f t="shared" si="1"/>
        <v/>
      </c>
      <c r="B15" s="382"/>
      <c r="C15" s="375"/>
      <c r="D15" s="389"/>
      <c r="E15" s="389"/>
      <c r="F15" s="389"/>
      <c r="G15" s="389"/>
      <c r="H15" s="389"/>
      <c r="I15" s="389"/>
      <c r="J15" s="389"/>
      <c r="K15" s="16">
        <f t="shared" si="2"/>
        <v>0</v>
      </c>
      <c r="L15" s="16" t="str">
        <f t="shared" si="3"/>
        <v/>
      </c>
      <c r="M15" s="16">
        <f t="shared" si="4"/>
        <v>0</v>
      </c>
      <c r="N15" s="387"/>
      <c r="O15" s="387"/>
      <c r="P15" s="387">
        <f t="shared" si="5"/>
        <v>0</v>
      </c>
      <c r="Q15" s="387" t="str">
        <f t="shared" si="6"/>
        <v/>
      </c>
      <c r="R15" s="389"/>
      <c r="T15" s="393"/>
      <c r="U15" s="393"/>
      <c r="V15" s="393"/>
      <c r="W15" s="393"/>
      <c r="X15" s="393"/>
      <c r="Y15" s="393"/>
      <c r="Z15" s="393"/>
      <c r="AA15" s="393"/>
      <c r="AB15" s="393"/>
      <c r="AC15" s="393"/>
      <c r="AD15" s="393"/>
      <c r="AE15" s="393"/>
      <c r="AF15" s="401"/>
      <c r="AG15" s="400"/>
      <c r="AH15" s="393"/>
      <c r="AI15" s="400"/>
      <c r="AJ15" s="400"/>
      <c r="AK15" s="400"/>
      <c r="AL15" s="400"/>
      <c r="AM15" s="400"/>
      <c r="AN15" s="400"/>
      <c r="AO15" s="400"/>
      <c r="AP15" s="400"/>
      <c r="AQ15" s="400"/>
      <c r="AR15" s="400"/>
      <c r="AS15" s="400"/>
      <c r="AT15" s="400"/>
      <c r="AU15" s="400"/>
      <c r="AV15" s="230"/>
      <c r="AW15" s="400"/>
      <c r="AX15" s="412" t="str">
        <f t="shared" si="0"/>
        <v/>
      </c>
      <c r="AY15" s="400"/>
      <c r="AZ15" s="400"/>
      <c r="BA15" s="400"/>
    </row>
    <row r="16" customHeight="1" spans="1:53">
      <c r="A16" s="381" t="str">
        <f t="shared" si="1"/>
        <v/>
      </c>
      <c r="B16" s="382"/>
      <c r="C16" s="375"/>
      <c r="D16" s="389"/>
      <c r="E16" s="389"/>
      <c r="F16" s="389"/>
      <c r="G16" s="389"/>
      <c r="H16" s="389"/>
      <c r="I16" s="389"/>
      <c r="J16" s="389"/>
      <c r="K16" s="16">
        <f t="shared" si="2"/>
        <v>0</v>
      </c>
      <c r="L16" s="16" t="str">
        <f t="shared" si="3"/>
        <v/>
      </c>
      <c r="M16" s="16">
        <f t="shared" si="4"/>
        <v>0</v>
      </c>
      <c r="N16" s="387"/>
      <c r="O16" s="387"/>
      <c r="P16" s="387">
        <f t="shared" si="5"/>
        <v>0</v>
      </c>
      <c r="Q16" s="387" t="str">
        <f t="shared" si="6"/>
        <v/>
      </c>
      <c r="R16" s="389"/>
      <c r="T16" s="393"/>
      <c r="U16" s="393"/>
      <c r="V16" s="393"/>
      <c r="W16" s="393"/>
      <c r="X16" s="393"/>
      <c r="Y16" s="393"/>
      <c r="Z16" s="393"/>
      <c r="AA16" s="393"/>
      <c r="AB16" s="393"/>
      <c r="AC16" s="393"/>
      <c r="AD16" s="393"/>
      <c r="AE16" s="393"/>
      <c r="AF16" s="401"/>
      <c r="AG16" s="400"/>
      <c r="AH16" s="393"/>
      <c r="AI16" s="400"/>
      <c r="AJ16" s="400"/>
      <c r="AK16" s="400"/>
      <c r="AL16" s="400"/>
      <c r="AM16" s="400"/>
      <c r="AN16" s="400"/>
      <c r="AO16" s="400"/>
      <c r="AP16" s="400"/>
      <c r="AQ16" s="400"/>
      <c r="AR16" s="400"/>
      <c r="AS16" s="400"/>
      <c r="AT16" s="400"/>
      <c r="AU16" s="400"/>
      <c r="AV16" s="230"/>
      <c r="AW16" s="400"/>
      <c r="AX16" s="412" t="str">
        <f t="shared" si="0"/>
        <v/>
      </c>
      <c r="AY16" s="400"/>
      <c r="AZ16" s="400"/>
      <c r="BA16" s="400"/>
    </row>
    <row r="17" customHeight="1" spans="1:53">
      <c r="A17" s="381" t="str">
        <f t="shared" si="1"/>
        <v/>
      </c>
      <c r="B17" s="382"/>
      <c r="C17" s="375"/>
      <c r="D17" s="389"/>
      <c r="E17" s="389"/>
      <c r="F17" s="389"/>
      <c r="G17" s="389"/>
      <c r="H17" s="389"/>
      <c r="I17" s="389"/>
      <c r="J17" s="389"/>
      <c r="K17" s="16">
        <f t="shared" si="2"/>
        <v>0</v>
      </c>
      <c r="L17" s="16" t="str">
        <f t="shared" si="3"/>
        <v/>
      </c>
      <c r="M17" s="16">
        <f t="shared" si="4"/>
        <v>0</v>
      </c>
      <c r="N17" s="387"/>
      <c r="O17" s="387"/>
      <c r="P17" s="387">
        <f t="shared" si="5"/>
        <v>0</v>
      </c>
      <c r="Q17" s="387" t="str">
        <f t="shared" si="6"/>
        <v/>
      </c>
      <c r="R17" s="389"/>
      <c r="T17" s="393"/>
      <c r="U17" s="393"/>
      <c r="V17" s="393"/>
      <c r="W17" s="393"/>
      <c r="X17" s="393"/>
      <c r="Y17" s="393"/>
      <c r="Z17" s="393"/>
      <c r="AA17" s="393"/>
      <c r="AB17" s="393"/>
      <c r="AC17" s="393"/>
      <c r="AD17" s="393"/>
      <c r="AE17" s="393"/>
      <c r="AF17" s="401"/>
      <c r="AG17" s="400"/>
      <c r="AH17" s="393"/>
      <c r="AI17" s="400"/>
      <c r="AJ17" s="400"/>
      <c r="AK17" s="400"/>
      <c r="AL17" s="400"/>
      <c r="AM17" s="400"/>
      <c r="AN17" s="400"/>
      <c r="AO17" s="400"/>
      <c r="AP17" s="400"/>
      <c r="AQ17" s="400"/>
      <c r="AR17" s="400"/>
      <c r="AS17" s="400"/>
      <c r="AT17" s="400"/>
      <c r="AU17" s="400"/>
      <c r="AV17" s="230"/>
      <c r="AW17" s="400"/>
      <c r="AX17" s="412" t="str">
        <f t="shared" si="0"/>
        <v/>
      </c>
      <c r="AY17" s="400"/>
      <c r="AZ17" s="400"/>
      <c r="BA17" s="400"/>
    </row>
    <row r="18" customHeight="1" spans="1:53">
      <c r="A18" s="381" t="str">
        <f t="shared" si="1"/>
        <v/>
      </c>
      <c r="B18" s="382"/>
      <c r="C18" s="375"/>
      <c r="D18" s="389"/>
      <c r="E18" s="389"/>
      <c r="F18" s="389"/>
      <c r="G18" s="389"/>
      <c r="H18" s="389"/>
      <c r="I18" s="389"/>
      <c r="J18" s="389"/>
      <c r="K18" s="16">
        <f t="shared" si="2"/>
        <v>0</v>
      </c>
      <c r="L18" s="16" t="str">
        <f t="shared" si="3"/>
        <v/>
      </c>
      <c r="M18" s="16">
        <f t="shared" si="4"/>
        <v>0</v>
      </c>
      <c r="N18" s="387"/>
      <c r="O18" s="387"/>
      <c r="P18" s="387">
        <f t="shared" si="5"/>
        <v>0</v>
      </c>
      <c r="Q18" s="387" t="str">
        <f t="shared" si="6"/>
        <v/>
      </c>
      <c r="R18" s="389"/>
      <c r="T18" s="393"/>
      <c r="U18" s="393"/>
      <c r="V18" s="393"/>
      <c r="W18" s="393"/>
      <c r="X18" s="393"/>
      <c r="Y18" s="393"/>
      <c r="Z18" s="393"/>
      <c r="AA18" s="393"/>
      <c r="AB18" s="393"/>
      <c r="AC18" s="393"/>
      <c r="AD18" s="393"/>
      <c r="AE18" s="393"/>
      <c r="AF18" s="401"/>
      <c r="AG18" s="400"/>
      <c r="AH18" s="393"/>
      <c r="AI18" s="400"/>
      <c r="AJ18" s="400"/>
      <c r="AK18" s="400"/>
      <c r="AL18" s="400"/>
      <c r="AM18" s="400"/>
      <c r="AN18" s="400"/>
      <c r="AO18" s="400"/>
      <c r="AP18" s="400"/>
      <c r="AQ18" s="400"/>
      <c r="AR18" s="400"/>
      <c r="AS18" s="400"/>
      <c r="AT18" s="400"/>
      <c r="AU18" s="400"/>
      <c r="AV18" s="230"/>
      <c r="AW18" s="400"/>
      <c r="AX18" s="412" t="str">
        <f t="shared" si="0"/>
        <v/>
      </c>
      <c r="AY18" s="400"/>
      <c r="AZ18" s="400"/>
      <c r="BA18" s="400"/>
    </row>
    <row r="19" customHeight="1" spans="1:53">
      <c r="A19" s="381" t="str">
        <f t="shared" si="1"/>
        <v/>
      </c>
      <c r="B19" s="382"/>
      <c r="C19" s="375"/>
      <c r="D19" s="389"/>
      <c r="E19" s="389"/>
      <c r="F19" s="389"/>
      <c r="G19" s="389"/>
      <c r="H19" s="389"/>
      <c r="I19" s="389"/>
      <c r="J19" s="389"/>
      <c r="K19" s="16">
        <f t="shared" si="2"/>
        <v>0</v>
      </c>
      <c r="L19" s="16" t="str">
        <f t="shared" si="3"/>
        <v/>
      </c>
      <c r="M19" s="16">
        <f t="shared" si="4"/>
        <v>0</v>
      </c>
      <c r="N19" s="387"/>
      <c r="O19" s="387"/>
      <c r="P19" s="387">
        <f t="shared" si="5"/>
        <v>0</v>
      </c>
      <c r="Q19" s="387" t="str">
        <f t="shared" si="6"/>
        <v/>
      </c>
      <c r="R19" s="389"/>
      <c r="T19" s="393"/>
      <c r="U19" s="393"/>
      <c r="V19" s="393"/>
      <c r="W19" s="393"/>
      <c r="X19" s="393"/>
      <c r="Y19" s="393"/>
      <c r="Z19" s="393"/>
      <c r="AA19" s="393"/>
      <c r="AB19" s="393"/>
      <c r="AC19" s="393"/>
      <c r="AD19" s="393"/>
      <c r="AE19" s="393"/>
      <c r="AF19" s="401"/>
      <c r="AG19" s="400"/>
      <c r="AH19" s="393"/>
      <c r="AI19" s="400"/>
      <c r="AJ19" s="400"/>
      <c r="AK19" s="400"/>
      <c r="AL19" s="400"/>
      <c r="AM19" s="400"/>
      <c r="AN19" s="400"/>
      <c r="AO19" s="400"/>
      <c r="AP19" s="400"/>
      <c r="AQ19" s="400"/>
      <c r="AR19" s="400"/>
      <c r="AS19" s="400"/>
      <c r="AT19" s="400"/>
      <c r="AU19" s="400"/>
      <c r="AV19" s="230"/>
      <c r="AW19" s="400"/>
      <c r="AX19" s="412" t="str">
        <f t="shared" si="0"/>
        <v/>
      </c>
      <c r="AY19" s="400"/>
      <c r="AZ19" s="400"/>
      <c r="BA19" s="400"/>
    </row>
    <row r="20" customHeight="1" spans="1:53">
      <c r="A20" s="381" t="str">
        <f t="shared" si="1"/>
        <v/>
      </c>
      <c r="B20" s="382"/>
      <c r="C20" s="375"/>
      <c r="D20" s="389"/>
      <c r="E20" s="389"/>
      <c r="F20" s="389"/>
      <c r="G20" s="389"/>
      <c r="H20" s="389"/>
      <c r="I20" s="389"/>
      <c r="J20" s="389"/>
      <c r="K20" s="16">
        <f t="shared" si="2"/>
        <v>0</v>
      </c>
      <c r="L20" s="16" t="str">
        <f t="shared" si="3"/>
        <v/>
      </c>
      <c r="M20" s="16">
        <f t="shared" si="4"/>
        <v>0</v>
      </c>
      <c r="N20" s="387"/>
      <c r="O20" s="387"/>
      <c r="P20" s="387">
        <f t="shared" si="5"/>
        <v>0</v>
      </c>
      <c r="Q20" s="387" t="str">
        <f t="shared" si="6"/>
        <v/>
      </c>
      <c r="R20" s="389"/>
      <c r="T20" s="393"/>
      <c r="U20" s="393"/>
      <c r="V20" s="393"/>
      <c r="W20" s="393"/>
      <c r="X20" s="393"/>
      <c r="Y20" s="393"/>
      <c r="Z20" s="393"/>
      <c r="AA20" s="393"/>
      <c r="AB20" s="393"/>
      <c r="AC20" s="393"/>
      <c r="AD20" s="393"/>
      <c r="AE20" s="393"/>
      <c r="AF20" s="401"/>
      <c r="AG20" s="400"/>
      <c r="AH20" s="393"/>
      <c r="AI20" s="400"/>
      <c r="AJ20" s="400"/>
      <c r="AK20" s="400"/>
      <c r="AL20" s="400"/>
      <c r="AM20" s="400"/>
      <c r="AN20" s="400"/>
      <c r="AO20" s="400"/>
      <c r="AP20" s="400"/>
      <c r="AQ20" s="400"/>
      <c r="AR20" s="400"/>
      <c r="AS20" s="400"/>
      <c r="AT20" s="400"/>
      <c r="AU20" s="400"/>
      <c r="AV20" s="230"/>
      <c r="AW20" s="400"/>
      <c r="AX20" s="412" t="str">
        <f t="shared" si="0"/>
        <v/>
      </c>
      <c r="AY20" s="400"/>
      <c r="AZ20" s="400"/>
      <c r="BA20" s="400"/>
    </row>
    <row r="21" customHeight="1" spans="1:53">
      <c r="A21" s="381" t="str">
        <f t="shared" si="1"/>
        <v/>
      </c>
      <c r="B21" s="382"/>
      <c r="C21" s="375"/>
      <c r="D21" s="389"/>
      <c r="E21" s="389"/>
      <c r="F21" s="389"/>
      <c r="G21" s="389"/>
      <c r="H21" s="389"/>
      <c r="I21" s="389"/>
      <c r="J21" s="389"/>
      <c r="K21" s="16">
        <f t="shared" si="2"/>
        <v>0</v>
      </c>
      <c r="L21" s="16" t="str">
        <f t="shared" si="3"/>
        <v/>
      </c>
      <c r="M21" s="16">
        <f t="shared" si="4"/>
        <v>0</v>
      </c>
      <c r="N21" s="387"/>
      <c r="O21" s="387"/>
      <c r="P21" s="387">
        <f t="shared" si="5"/>
        <v>0</v>
      </c>
      <c r="Q21" s="387" t="str">
        <f t="shared" si="6"/>
        <v/>
      </c>
      <c r="R21" s="389"/>
      <c r="T21" s="393"/>
      <c r="U21" s="393"/>
      <c r="V21" s="393"/>
      <c r="W21" s="393"/>
      <c r="X21" s="393"/>
      <c r="Y21" s="393"/>
      <c r="Z21" s="393"/>
      <c r="AA21" s="393"/>
      <c r="AB21" s="393"/>
      <c r="AC21" s="393"/>
      <c r="AD21" s="393"/>
      <c r="AE21" s="393"/>
      <c r="AF21" s="401"/>
      <c r="AG21" s="400"/>
      <c r="AH21" s="393"/>
      <c r="AI21" s="400"/>
      <c r="AJ21" s="400"/>
      <c r="AK21" s="400"/>
      <c r="AL21" s="400"/>
      <c r="AM21" s="400"/>
      <c r="AN21" s="400"/>
      <c r="AO21" s="400"/>
      <c r="AP21" s="400"/>
      <c r="AQ21" s="400"/>
      <c r="AR21" s="400"/>
      <c r="AS21" s="400"/>
      <c r="AT21" s="400"/>
      <c r="AU21" s="400"/>
      <c r="AV21" s="230"/>
      <c r="AW21" s="400"/>
      <c r="AX21" s="412" t="str">
        <f t="shared" si="0"/>
        <v/>
      </c>
      <c r="AY21" s="400"/>
      <c r="AZ21" s="400"/>
      <c r="BA21" s="400"/>
    </row>
    <row r="22" customHeight="1" spans="1:53">
      <c r="A22" s="381" t="str">
        <f t="shared" si="1"/>
        <v/>
      </c>
      <c r="B22" s="382"/>
      <c r="C22" s="375"/>
      <c r="D22" s="389"/>
      <c r="E22" s="389"/>
      <c r="F22" s="389"/>
      <c r="G22" s="389"/>
      <c r="H22" s="389"/>
      <c r="I22" s="389"/>
      <c r="J22" s="389"/>
      <c r="K22" s="16">
        <f t="shared" si="2"/>
        <v>0</v>
      </c>
      <c r="L22" s="16" t="str">
        <f t="shared" si="3"/>
        <v/>
      </c>
      <c r="M22" s="16">
        <f t="shared" si="4"/>
        <v>0</v>
      </c>
      <c r="N22" s="387"/>
      <c r="O22" s="387"/>
      <c r="P22" s="387">
        <f t="shared" si="5"/>
        <v>0</v>
      </c>
      <c r="Q22" s="387" t="str">
        <f t="shared" si="6"/>
        <v/>
      </c>
      <c r="R22" s="389"/>
      <c r="T22" s="393"/>
      <c r="U22" s="393"/>
      <c r="V22" s="393"/>
      <c r="W22" s="393"/>
      <c r="X22" s="393"/>
      <c r="Y22" s="393"/>
      <c r="Z22" s="393"/>
      <c r="AA22" s="393"/>
      <c r="AB22" s="393"/>
      <c r="AC22" s="393"/>
      <c r="AD22" s="393"/>
      <c r="AE22" s="393"/>
      <c r="AF22" s="401"/>
      <c r="AG22" s="400"/>
      <c r="AH22" s="393"/>
      <c r="AI22" s="400"/>
      <c r="AJ22" s="400"/>
      <c r="AK22" s="400"/>
      <c r="AL22" s="400"/>
      <c r="AM22" s="400"/>
      <c r="AN22" s="400"/>
      <c r="AO22" s="400"/>
      <c r="AP22" s="400"/>
      <c r="AQ22" s="400"/>
      <c r="AR22" s="400"/>
      <c r="AS22" s="400"/>
      <c r="AT22" s="400"/>
      <c r="AU22" s="400"/>
      <c r="AV22" s="230"/>
      <c r="AW22" s="400"/>
      <c r="AX22" s="412" t="str">
        <f t="shared" si="0"/>
        <v/>
      </c>
      <c r="AY22" s="400"/>
      <c r="AZ22" s="400"/>
      <c r="BA22" s="400"/>
    </row>
    <row r="23" customHeight="1" spans="1:53">
      <c r="A23" s="381" t="str">
        <f t="shared" si="1"/>
        <v/>
      </c>
      <c r="B23" s="382"/>
      <c r="C23" s="375"/>
      <c r="D23" s="389"/>
      <c r="E23" s="389"/>
      <c r="F23" s="389"/>
      <c r="G23" s="389"/>
      <c r="H23" s="389"/>
      <c r="I23" s="389"/>
      <c r="J23" s="389"/>
      <c r="K23" s="16">
        <f t="shared" si="2"/>
        <v>0</v>
      </c>
      <c r="L23" s="16" t="str">
        <f t="shared" si="3"/>
        <v/>
      </c>
      <c r="M23" s="16">
        <f t="shared" si="4"/>
        <v>0</v>
      </c>
      <c r="N23" s="387"/>
      <c r="O23" s="387"/>
      <c r="P23" s="387">
        <f t="shared" si="5"/>
        <v>0</v>
      </c>
      <c r="Q23" s="387" t="str">
        <f t="shared" si="6"/>
        <v/>
      </c>
      <c r="R23" s="389"/>
      <c r="T23" s="393"/>
      <c r="U23" s="393"/>
      <c r="V23" s="393"/>
      <c r="W23" s="393"/>
      <c r="X23" s="393"/>
      <c r="Y23" s="393"/>
      <c r="Z23" s="393"/>
      <c r="AA23" s="393"/>
      <c r="AB23" s="393"/>
      <c r="AC23" s="393"/>
      <c r="AD23" s="393"/>
      <c r="AE23" s="393"/>
      <c r="AF23" s="401"/>
      <c r="AG23" s="400"/>
      <c r="AH23" s="393"/>
      <c r="AI23" s="400"/>
      <c r="AJ23" s="400"/>
      <c r="AK23" s="400"/>
      <c r="AL23" s="400"/>
      <c r="AM23" s="400"/>
      <c r="AN23" s="400"/>
      <c r="AO23" s="400"/>
      <c r="AP23" s="400"/>
      <c r="AQ23" s="400"/>
      <c r="AR23" s="400"/>
      <c r="AS23" s="400"/>
      <c r="AT23" s="400"/>
      <c r="AU23" s="400"/>
      <c r="AV23" s="230"/>
      <c r="AW23" s="400"/>
      <c r="AX23" s="412" t="str">
        <f t="shared" si="0"/>
        <v/>
      </c>
      <c r="AY23" s="400"/>
      <c r="AZ23" s="400"/>
      <c r="BA23" s="400"/>
    </row>
    <row r="24" customHeight="1" spans="1:53">
      <c r="A24" s="381" t="str">
        <f t="shared" si="1"/>
        <v/>
      </c>
      <c r="B24" s="382"/>
      <c r="C24" s="375"/>
      <c r="D24" s="389"/>
      <c r="E24" s="389"/>
      <c r="F24" s="389"/>
      <c r="G24" s="389"/>
      <c r="H24" s="389"/>
      <c r="I24" s="389"/>
      <c r="J24" s="389"/>
      <c r="K24" s="16">
        <f t="shared" si="2"/>
        <v>0</v>
      </c>
      <c r="L24" s="16" t="str">
        <f t="shared" si="3"/>
        <v/>
      </c>
      <c r="M24" s="16">
        <f t="shared" si="4"/>
        <v>0</v>
      </c>
      <c r="N24" s="387"/>
      <c r="O24" s="387"/>
      <c r="P24" s="387">
        <f t="shared" si="5"/>
        <v>0</v>
      </c>
      <c r="Q24" s="387" t="str">
        <f t="shared" si="6"/>
        <v/>
      </c>
      <c r="R24" s="389"/>
      <c r="T24" s="393"/>
      <c r="U24" s="393"/>
      <c r="V24" s="393"/>
      <c r="W24" s="393"/>
      <c r="X24" s="393"/>
      <c r="Y24" s="393"/>
      <c r="Z24" s="393"/>
      <c r="AA24" s="393"/>
      <c r="AB24" s="393"/>
      <c r="AC24" s="393"/>
      <c r="AD24" s="393"/>
      <c r="AE24" s="393"/>
      <c r="AF24" s="401"/>
      <c r="AG24" s="400"/>
      <c r="AH24" s="393"/>
      <c r="AI24" s="400"/>
      <c r="AJ24" s="400"/>
      <c r="AK24" s="400"/>
      <c r="AL24" s="400"/>
      <c r="AM24" s="400"/>
      <c r="AN24" s="400"/>
      <c r="AO24" s="400"/>
      <c r="AP24" s="400"/>
      <c r="AQ24" s="400"/>
      <c r="AR24" s="400"/>
      <c r="AS24" s="400"/>
      <c r="AT24" s="400"/>
      <c r="AU24" s="400"/>
      <c r="AV24" s="230"/>
      <c r="AW24" s="400"/>
      <c r="AX24" s="412" t="str">
        <f t="shared" si="0"/>
        <v/>
      </c>
      <c r="AY24" s="400"/>
      <c r="AZ24" s="400"/>
      <c r="BA24" s="400"/>
    </row>
    <row r="25" customHeight="1" spans="1:53">
      <c r="A25" s="381" t="str">
        <f t="shared" si="1"/>
        <v/>
      </c>
      <c r="B25" s="382"/>
      <c r="C25" s="375"/>
      <c r="D25" s="389"/>
      <c r="E25" s="389"/>
      <c r="F25" s="389"/>
      <c r="G25" s="389"/>
      <c r="H25" s="389"/>
      <c r="I25" s="389"/>
      <c r="J25" s="389"/>
      <c r="K25" s="16">
        <f t="shared" si="2"/>
        <v>0</v>
      </c>
      <c r="L25" s="16" t="str">
        <f t="shared" si="3"/>
        <v/>
      </c>
      <c r="M25" s="16">
        <f t="shared" si="4"/>
        <v>0</v>
      </c>
      <c r="N25" s="387"/>
      <c r="O25" s="387"/>
      <c r="P25" s="387">
        <f t="shared" si="5"/>
        <v>0</v>
      </c>
      <c r="Q25" s="387" t="str">
        <f t="shared" si="6"/>
        <v/>
      </c>
      <c r="R25" s="389"/>
      <c r="T25" s="393"/>
      <c r="U25" s="393"/>
      <c r="V25" s="393"/>
      <c r="W25" s="393"/>
      <c r="X25" s="393"/>
      <c r="Y25" s="393"/>
      <c r="Z25" s="393"/>
      <c r="AA25" s="393"/>
      <c r="AB25" s="393"/>
      <c r="AC25" s="393"/>
      <c r="AD25" s="393"/>
      <c r="AE25" s="393"/>
      <c r="AF25" s="401"/>
      <c r="AG25" s="400"/>
      <c r="AH25" s="393"/>
      <c r="AI25" s="400"/>
      <c r="AJ25" s="400"/>
      <c r="AK25" s="400"/>
      <c r="AL25" s="400"/>
      <c r="AM25" s="400"/>
      <c r="AN25" s="400"/>
      <c r="AO25" s="400"/>
      <c r="AP25" s="400"/>
      <c r="AQ25" s="400"/>
      <c r="AR25" s="400"/>
      <c r="AS25" s="400"/>
      <c r="AT25" s="400"/>
      <c r="AU25" s="400"/>
      <c r="AV25" s="230"/>
      <c r="AW25" s="400"/>
      <c r="AX25" s="412" t="str">
        <f t="shared" si="0"/>
        <v/>
      </c>
      <c r="AY25" s="400"/>
      <c r="AZ25" s="400"/>
      <c r="BA25" s="400"/>
    </row>
    <row r="26" customHeight="1" spans="1:53">
      <c r="A26" s="381" t="str">
        <f t="shared" si="1"/>
        <v/>
      </c>
      <c r="B26" s="382"/>
      <c r="C26" s="375"/>
      <c r="D26" s="389"/>
      <c r="E26" s="389"/>
      <c r="F26" s="389"/>
      <c r="G26" s="389"/>
      <c r="H26" s="389"/>
      <c r="I26" s="389"/>
      <c r="J26" s="389"/>
      <c r="K26" s="16">
        <f t="shared" si="2"/>
        <v>0</v>
      </c>
      <c r="L26" s="16" t="str">
        <f t="shared" si="3"/>
        <v/>
      </c>
      <c r="M26" s="16">
        <f t="shared" si="4"/>
        <v>0</v>
      </c>
      <c r="N26" s="387"/>
      <c r="O26" s="387"/>
      <c r="P26" s="387">
        <f t="shared" si="5"/>
        <v>0</v>
      </c>
      <c r="Q26" s="387" t="str">
        <f t="shared" si="6"/>
        <v/>
      </c>
      <c r="R26" s="389"/>
      <c r="T26" s="393"/>
      <c r="U26" s="393"/>
      <c r="V26" s="393"/>
      <c r="W26" s="393"/>
      <c r="X26" s="393"/>
      <c r="Y26" s="393"/>
      <c r="Z26" s="393"/>
      <c r="AA26" s="393"/>
      <c r="AB26" s="393"/>
      <c r="AC26" s="393"/>
      <c r="AD26" s="393"/>
      <c r="AE26" s="393"/>
      <c r="AF26" s="401"/>
      <c r="AG26" s="400"/>
      <c r="AH26" s="393"/>
      <c r="AI26" s="400"/>
      <c r="AJ26" s="400"/>
      <c r="AK26" s="400"/>
      <c r="AL26" s="400"/>
      <c r="AM26" s="400"/>
      <c r="AN26" s="400"/>
      <c r="AO26" s="400"/>
      <c r="AP26" s="400"/>
      <c r="AQ26" s="400"/>
      <c r="AR26" s="400"/>
      <c r="AS26" s="400"/>
      <c r="AT26" s="400"/>
      <c r="AU26" s="400"/>
      <c r="AV26" s="230"/>
      <c r="AW26" s="400"/>
      <c r="AX26" s="412" t="str">
        <f t="shared" si="0"/>
        <v/>
      </c>
      <c r="AY26" s="400"/>
      <c r="AZ26" s="400"/>
      <c r="BA26" s="400"/>
    </row>
    <row r="27" customHeight="1" spans="1:53">
      <c r="A27" s="381" t="str">
        <f t="shared" si="1"/>
        <v/>
      </c>
      <c r="B27" s="382"/>
      <c r="C27" s="375"/>
      <c r="D27" s="389"/>
      <c r="E27" s="389"/>
      <c r="F27" s="389"/>
      <c r="G27" s="389"/>
      <c r="H27" s="389"/>
      <c r="I27" s="389"/>
      <c r="J27" s="389"/>
      <c r="K27" s="16">
        <f t="shared" si="2"/>
        <v>0</v>
      </c>
      <c r="L27" s="16" t="str">
        <f t="shared" si="3"/>
        <v/>
      </c>
      <c r="M27" s="16">
        <f t="shared" si="4"/>
        <v>0</v>
      </c>
      <c r="N27" s="387"/>
      <c r="O27" s="387"/>
      <c r="P27" s="387">
        <f t="shared" si="5"/>
        <v>0</v>
      </c>
      <c r="Q27" s="387" t="str">
        <f t="shared" si="6"/>
        <v/>
      </c>
      <c r="R27" s="389"/>
      <c r="T27" s="393"/>
      <c r="U27" s="393"/>
      <c r="V27" s="393"/>
      <c r="W27" s="393"/>
      <c r="X27" s="393"/>
      <c r="Y27" s="393"/>
      <c r="Z27" s="393"/>
      <c r="AA27" s="393"/>
      <c r="AB27" s="393"/>
      <c r="AC27" s="393"/>
      <c r="AD27" s="393"/>
      <c r="AE27" s="393"/>
      <c r="AF27" s="401"/>
      <c r="AG27" s="400"/>
      <c r="AH27" s="393"/>
      <c r="AI27" s="400"/>
      <c r="AJ27" s="400"/>
      <c r="AK27" s="400"/>
      <c r="AL27" s="400"/>
      <c r="AM27" s="400"/>
      <c r="AN27" s="400"/>
      <c r="AO27" s="400"/>
      <c r="AP27" s="400"/>
      <c r="AQ27" s="400"/>
      <c r="AR27" s="400"/>
      <c r="AS27" s="400"/>
      <c r="AT27" s="400"/>
      <c r="AU27" s="400"/>
      <c r="AV27" s="230"/>
      <c r="AW27" s="400"/>
      <c r="AX27" s="412" t="str">
        <f t="shared" si="0"/>
        <v/>
      </c>
      <c r="AY27" s="400"/>
      <c r="AZ27" s="400"/>
      <c r="BA27" s="400"/>
    </row>
    <row r="28" customHeight="1" spans="1:53">
      <c r="A28" s="384" t="s">
        <v>410</v>
      </c>
      <c r="B28" s="385"/>
      <c r="C28" s="375"/>
      <c r="D28" s="389"/>
      <c r="E28" s="16">
        <f t="shared" ref="E28:K28" si="7">SUM(E8:E27)</f>
        <v>0</v>
      </c>
      <c r="F28" s="16"/>
      <c r="G28" s="16">
        <f t="shared" si="7"/>
        <v>0</v>
      </c>
      <c r="H28" s="16">
        <f t="shared" si="7"/>
        <v>0</v>
      </c>
      <c r="I28" s="16"/>
      <c r="J28" s="16">
        <f t="shared" si="7"/>
        <v>0</v>
      </c>
      <c r="K28" s="16">
        <f t="shared" si="7"/>
        <v>0</v>
      </c>
      <c r="L28" s="387"/>
      <c r="M28" s="16">
        <f>SUM(M8:M27)</f>
        <v>0</v>
      </c>
      <c r="N28" s="387">
        <f>SUM(N8:N27)</f>
        <v>0</v>
      </c>
      <c r="O28" s="387"/>
      <c r="P28" s="387">
        <f>SUM(P8:P27)</f>
        <v>0</v>
      </c>
      <c r="Q28" s="387" t="str">
        <f t="shared" si="6"/>
        <v/>
      </c>
      <c r="R28" s="389"/>
      <c r="T28" s="393"/>
      <c r="U28" s="393"/>
      <c r="V28" s="393"/>
      <c r="W28" s="393"/>
      <c r="X28" s="393"/>
      <c r="Y28" s="393"/>
      <c r="Z28" s="393"/>
      <c r="AA28" s="393"/>
      <c r="AB28" s="393"/>
      <c r="AC28" s="393"/>
      <c r="AD28" s="393"/>
      <c r="AE28" s="393"/>
      <c r="AF28" s="401"/>
      <c r="AG28" s="400"/>
      <c r="AH28" s="393"/>
      <c r="AI28" s="400"/>
      <c r="AJ28" s="400"/>
      <c r="AK28" s="400"/>
      <c r="AL28" s="400"/>
      <c r="AM28" s="400"/>
      <c r="AN28" s="400"/>
      <c r="AO28" s="400"/>
      <c r="AP28" s="400"/>
      <c r="AQ28" s="400"/>
      <c r="AR28" s="400"/>
      <c r="AS28" s="400"/>
      <c r="AT28" s="400"/>
      <c r="AU28" s="400"/>
      <c r="AV28" s="230"/>
      <c r="AW28" s="400"/>
      <c r="AX28" s="412" t="str">
        <f t="shared" si="0"/>
        <v/>
      </c>
      <c r="AY28" s="400"/>
      <c r="AZ28" s="400"/>
      <c r="BA28" s="400"/>
    </row>
    <row r="29" customHeight="1" spans="1:43">
      <c r="A29" s="370" t="str">
        <f>基本信息输入表!$K$6&amp;"填表人："&amp;基本信息输入表!$M$32</f>
        <v>产权持有单位填表人：王若初</v>
      </c>
      <c r="P29" s="370" t="str">
        <f>"评估人员："&amp;基本信息输入表!$Q$32</f>
        <v>评估人员：王秀红</v>
      </c>
      <c r="AE29" s="370"/>
      <c r="AJ29" s="370"/>
      <c r="AK29" s="370"/>
      <c r="AN29" s="418"/>
      <c r="AO29" s="418"/>
      <c r="AP29" s="418"/>
      <c r="AQ29" s="418"/>
    </row>
    <row r="30" customHeight="1" spans="1:43">
      <c r="A30" s="370" t="str">
        <f>"填表日期："&amp;YEAR(基本信息输入表!$O$32)&amp;"年"&amp;MONTH(基本信息输入表!$O$32)&amp;"月"&amp;DAY(基本信息输入表!$O$32)&amp;"日"</f>
        <v>填表日期：2023年2月15日</v>
      </c>
      <c r="AN30" s="418"/>
      <c r="AO30" s="418"/>
      <c r="AP30" s="418"/>
      <c r="AQ30" s="418"/>
    </row>
    <row r="31" customHeight="1" spans="19:43">
      <c r="S31" s="394" t="s">
        <v>310</v>
      </c>
      <c r="AN31" s="418"/>
      <c r="AO31" s="418"/>
      <c r="AP31" s="418"/>
      <c r="AQ31" s="418"/>
    </row>
  </sheetData>
  <mergeCells count="39">
    <mergeCell ref="A2:R2"/>
    <mergeCell ref="A3:R3"/>
    <mergeCell ref="Q4:R4"/>
    <mergeCell ref="T5:AA5"/>
    <mergeCell ref="AB5:AM5"/>
    <mergeCell ref="AN5:AW5"/>
    <mergeCell ref="AX5:BA5"/>
    <mergeCell ref="E6:G6"/>
    <mergeCell ref="H6:J6"/>
    <mergeCell ref="K6:M6"/>
    <mergeCell ref="N6:P6"/>
    <mergeCell ref="AB6:AG6"/>
    <mergeCell ref="AH6:AI6"/>
    <mergeCell ref="AJ6:AK6"/>
    <mergeCell ref="AO6:AP6"/>
    <mergeCell ref="AQ6:AU6"/>
    <mergeCell ref="A28:B28"/>
    <mergeCell ref="A6:A7"/>
    <mergeCell ref="B6:B7"/>
    <mergeCell ref="C6:C7"/>
    <mergeCell ref="D6:D7"/>
    <mergeCell ref="Q6:Q7"/>
    <mergeCell ref="R6:R7"/>
    <mergeCell ref="T6:T7"/>
    <mergeCell ref="U6:U7"/>
    <mergeCell ref="V6:V7"/>
    <mergeCell ref="W6:W7"/>
    <mergeCell ref="X6:X7"/>
    <mergeCell ref="Y6:Y7"/>
    <mergeCell ref="Z6:Z7"/>
    <mergeCell ref="AA6:AA7"/>
    <mergeCell ref="AL6:AL7"/>
    <mergeCell ref="AM6:AM7"/>
    <mergeCell ref="AN6:AN7"/>
    <mergeCell ref="AV6:AV7"/>
    <mergeCell ref="AX6:AX7"/>
    <mergeCell ref="AY6:AY7"/>
    <mergeCell ref="AZ6:AZ7"/>
    <mergeCell ref="BA6:BA7"/>
  </mergeCells>
  <dataValidations count="1">
    <dataValidation type="list" allowBlank="1" showInputMessage="1" showErrorMessage="1" sqref="AH8:AH28 AJ8:AJ28 T8:Y28 AB8:AE28">
      <formula1/>
    </dataValidation>
  </dataValidations>
  <hyperlinks>
    <hyperlink ref="A1" location="索引目录!A1" display="返回索引目录"/>
  </hyperlinks>
  <printOptions horizontalCentered="1"/>
  <pageMargins left="0.984027777777778" right="0.984027777777778" top="0.984027777777778" bottom="0.984027777777778" header="0.313888888888889" footer="0.354166666666667"/>
  <pageSetup paperSize="9" scale="65" fitToHeight="1000" orientation="landscape"/>
  <headerFooter scaleWithDoc="0">
    <oddFooter>&amp;R&amp;"宋体,常规"&amp;10&amp;P/&amp;N</oddFooter>
  </headerFooter>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L31"/>
  <sheetViews>
    <sheetView showGridLines="0" workbookViewId="0">
      <selection activeCell="F10" sqref="F10"/>
    </sheetView>
  </sheetViews>
  <sheetFormatPr defaultColWidth="9" defaultRowHeight="15.75" customHeight="1"/>
  <cols>
    <col min="1" max="1" width="4.625" style="370" customWidth="1"/>
    <col min="2" max="2" width="16.375" style="370" customWidth="1"/>
    <col min="3" max="3" width="8" style="371" customWidth="1" outlineLevel="1"/>
    <col min="4" max="8" width="10.625" style="371" customWidth="1" outlineLevel="1"/>
    <col min="9" max="14" width="10.625" style="370" customWidth="1"/>
    <col min="15" max="15" width="7" style="370" customWidth="1"/>
    <col min="16" max="16" width="9.875" style="370" customWidth="1"/>
    <col min="17" max="17" width="9" style="370"/>
    <col min="18" max="23" width="5.625" style="372" customWidth="1" outlineLevel="1"/>
    <col min="24" max="24" width="14.875" style="372" customWidth="1" outlineLevel="1"/>
    <col min="25" max="25" width="13.625" style="372" customWidth="1"/>
    <col min="26" max="28" width="5.625" style="372" customWidth="1" outlineLevel="1"/>
    <col min="29" max="30" width="7.375" style="372" customWidth="1" outlineLevel="1"/>
    <col min="31" max="31" width="5.625" style="372" customWidth="1" outlineLevel="1"/>
    <col min="32" max="35" width="8.625" style="372" customWidth="1" outlineLevel="1"/>
    <col min="36" max="36" width="14.625" style="372" customWidth="1" outlineLevel="1"/>
    <col min="37" max="37" width="13.625" style="372" customWidth="1"/>
    <col min="38" max="39" width="8.625" style="372" customWidth="1" outlineLevel="1"/>
    <col min="40" max="41" width="11.25" style="372" customWidth="1" outlineLevel="1"/>
    <col min="42" max="43" width="8.625" style="372" customWidth="1" outlineLevel="2"/>
    <col min="44" max="44" width="11.25" style="372" customWidth="1" outlineLevel="2"/>
    <col min="45" max="45" width="8.625" style="372" customWidth="1" outlineLevel="2"/>
    <col min="46" max="46" width="10.5" style="372" customWidth="1" outlineLevel="2"/>
    <col min="47" max="47" width="8.625" style="372" customWidth="1" outlineLevel="2"/>
    <col min="48" max="48" width="13" style="372" customWidth="1" outlineLevel="2"/>
    <col min="49" max="50" width="8.625" style="372" customWidth="1" outlineLevel="2"/>
    <col min="51" max="51" width="15.125" style="372" customWidth="1" outlineLevel="2"/>
    <col min="52" max="52" width="8.625" style="372" customWidth="1" outlineLevel="2"/>
    <col min="53" max="53" width="16.75" style="372" customWidth="1" outlineLevel="2"/>
    <col min="54" max="56" width="8.625" style="372" customWidth="1" outlineLevel="1"/>
    <col min="57" max="57" width="8.625" style="372" customWidth="1"/>
    <col min="58" max="58" width="13.75" style="372" customWidth="1"/>
    <col min="59" max="63" width="13.625" style="372" customWidth="1" outlineLevel="1"/>
    <col min="64" max="64" width="13.625" style="372" customWidth="1"/>
    <col min="65" max="16384" width="9" style="370"/>
  </cols>
  <sheetData>
    <row r="1" customHeight="1" spans="1:1">
      <c r="A1" s="5" t="s">
        <v>311</v>
      </c>
    </row>
    <row r="2" s="368" customFormat="1" ht="30" customHeight="1" spans="1:64">
      <c r="A2" s="373" t="s">
        <v>472</v>
      </c>
      <c r="B2" s="374"/>
      <c r="C2" s="374"/>
      <c r="D2" s="374"/>
      <c r="E2" s="374"/>
      <c r="F2" s="374"/>
      <c r="G2" s="374"/>
      <c r="H2" s="374"/>
      <c r="I2" s="374"/>
      <c r="J2" s="374"/>
      <c r="K2" s="374"/>
      <c r="L2" s="374"/>
      <c r="M2" s="374"/>
      <c r="N2" s="374"/>
      <c r="O2" s="374"/>
      <c r="P2" s="374"/>
      <c r="R2" s="390"/>
      <c r="S2" s="390"/>
      <c r="T2" s="390"/>
      <c r="U2" s="390"/>
      <c r="V2" s="390"/>
      <c r="W2" s="390"/>
      <c r="X2" s="390"/>
      <c r="Y2" s="390"/>
      <c r="Z2" s="390"/>
      <c r="AA2" s="390"/>
      <c r="AB2" s="390"/>
      <c r="AC2" s="390"/>
      <c r="AD2" s="390"/>
      <c r="AE2" s="390"/>
      <c r="AF2" s="390"/>
      <c r="AG2" s="390"/>
      <c r="AH2" s="390"/>
      <c r="AI2" s="390"/>
      <c r="AJ2" s="390"/>
      <c r="AK2" s="390"/>
      <c r="AL2" s="390"/>
      <c r="AM2" s="390"/>
      <c r="AN2" s="390"/>
      <c r="AO2" s="390"/>
      <c r="AP2" s="390"/>
      <c r="AQ2" s="390"/>
      <c r="AR2" s="390"/>
      <c r="AS2" s="390"/>
      <c r="AT2" s="390"/>
      <c r="AU2" s="390"/>
      <c r="AV2" s="390"/>
      <c r="AW2" s="390"/>
      <c r="AX2" s="390"/>
      <c r="AY2" s="390"/>
      <c r="AZ2" s="390"/>
      <c r="BA2" s="390"/>
      <c r="BB2" s="390"/>
      <c r="BC2" s="390"/>
      <c r="BD2" s="390"/>
      <c r="BE2" s="390"/>
      <c r="BF2" s="390"/>
      <c r="BG2" s="390"/>
      <c r="BH2" s="390"/>
      <c r="BI2" s="390"/>
      <c r="BJ2" s="390"/>
      <c r="BK2" s="390"/>
      <c r="BL2" s="390"/>
    </row>
    <row r="3" customHeight="1" spans="1:16">
      <c r="A3" s="369" t="str">
        <f>"评估基准日："&amp;TEXT(基本信息输入表!M7,"yyyy年mm月dd日")</f>
        <v>评估基准日：2023年01月31日</v>
      </c>
      <c r="B3" s="369"/>
      <c r="C3" s="369"/>
      <c r="D3" s="369"/>
      <c r="E3" s="369"/>
      <c r="F3" s="369"/>
      <c r="G3" s="369"/>
      <c r="H3" s="369"/>
      <c r="I3" s="369"/>
      <c r="J3" s="369"/>
      <c r="K3" s="369"/>
      <c r="L3" s="369"/>
      <c r="M3" s="369"/>
      <c r="N3" s="369"/>
      <c r="O3" s="369"/>
      <c r="P3" s="369"/>
    </row>
    <row r="4" ht="14.1" customHeight="1" spans="1:16">
      <c r="A4" s="369"/>
      <c r="B4" s="369"/>
      <c r="C4" s="369"/>
      <c r="D4" s="369"/>
      <c r="E4" s="369"/>
      <c r="F4" s="369"/>
      <c r="G4" s="369"/>
      <c r="H4" s="369"/>
      <c r="I4" s="369"/>
      <c r="J4" s="369"/>
      <c r="K4" s="369"/>
      <c r="L4" s="369"/>
      <c r="M4" s="369"/>
      <c r="N4" s="369"/>
      <c r="O4" s="369"/>
      <c r="P4" s="388" t="s">
        <v>473</v>
      </c>
    </row>
    <row r="5" customHeight="1" spans="1:64">
      <c r="A5" s="370" t="str">
        <f>基本信息输入表!K6&amp;"："&amp;基本信息输入表!M6</f>
        <v>产权持有单位：山东烟草投资管理有限公司</v>
      </c>
      <c r="P5" s="388" t="s">
        <v>227</v>
      </c>
      <c r="R5" s="391" t="s">
        <v>372</v>
      </c>
      <c r="S5" s="391"/>
      <c r="T5" s="391"/>
      <c r="U5" s="391"/>
      <c r="V5" s="391"/>
      <c r="W5" s="391"/>
      <c r="X5" s="391"/>
      <c r="Y5" s="391"/>
      <c r="Z5" s="395" t="s">
        <v>373</v>
      </c>
      <c r="AA5" s="396"/>
      <c r="AB5" s="396"/>
      <c r="AC5" s="396"/>
      <c r="AD5" s="396"/>
      <c r="AE5" s="396"/>
      <c r="AF5" s="396"/>
      <c r="AG5" s="396"/>
      <c r="AH5" s="396"/>
      <c r="AI5" s="396"/>
      <c r="AJ5" s="396"/>
      <c r="AK5" s="397"/>
      <c r="AL5" s="402" t="s">
        <v>374</v>
      </c>
      <c r="AM5" s="403"/>
      <c r="AN5" s="403"/>
      <c r="AO5" s="403"/>
      <c r="AP5" s="403"/>
      <c r="AQ5" s="403"/>
      <c r="AR5" s="403"/>
      <c r="AS5" s="403"/>
      <c r="AT5" s="403"/>
      <c r="AU5" s="403"/>
      <c r="AV5" s="403"/>
      <c r="AW5" s="403"/>
      <c r="AX5" s="403"/>
      <c r="AY5" s="403"/>
      <c r="AZ5" s="403"/>
      <c r="BA5" s="403"/>
      <c r="BB5" s="403"/>
      <c r="BC5" s="403"/>
      <c r="BD5" s="403"/>
      <c r="BE5" s="403"/>
      <c r="BF5" s="410"/>
      <c r="BG5" s="398" t="s">
        <v>375</v>
      </c>
      <c r="BH5" s="398"/>
      <c r="BI5" s="398"/>
      <c r="BJ5" s="398"/>
      <c r="BK5" s="398"/>
      <c r="BL5" s="398"/>
    </row>
    <row r="6" s="369" customFormat="1" customHeight="1" spans="1:64">
      <c r="A6" s="375" t="s">
        <v>228</v>
      </c>
      <c r="B6" s="375" t="s">
        <v>376</v>
      </c>
      <c r="C6" s="376" t="s">
        <v>474</v>
      </c>
      <c r="D6" s="377" t="s">
        <v>475</v>
      </c>
      <c r="E6" s="378" t="s">
        <v>378</v>
      </c>
      <c r="F6" s="378"/>
      <c r="G6" s="378" t="s">
        <v>379</v>
      </c>
      <c r="H6" s="378"/>
      <c r="I6" s="375" t="s">
        <v>476</v>
      </c>
      <c r="J6" s="375"/>
      <c r="K6" s="375" t="s">
        <v>399</v>
      </c>
      <c r="L6" s="375" t="s">
        <v>352</v>
      </c>
      <c r="M6" s="375"/>
      <c r="N6" s="375"/>
      <c r="O6" s="375" t="s">
        <v>205</v>
      </c>
      <c r="P6" s="375" t="s">
        <v>380</v>
      </c>
      <c r="R6" s="391" t="s">
        <v>381</v>
      </c>
      <c r="S6" s="391" t="s">
        <v>382</v>
      </c>
      <c r="T6" s="391" t="s">
        <v>383</v>
      </c>
      <c r="U6" s="391" t="s">
        <v>384</v>
      </c>
      <c r="V6" s="392" t="s">
        <v>477</v>
      </c>
      <c r="W6" s="392" t="s">
        <v>386</v>
      </c>
      <c r="X6" s="391" t="s">
        <v>387</v>
      </c>
      <c r="Y6" s="391"/>
      <c r="Z6" s="395" t="s">
        <v>388</v>
      </c>
      <c r="AA6" s="396"/>
      <c r="AB6" s="396"/>
      <c r="AC6" s="396"/>
      <c r="AD6" s="396"/>
      <c r="AE6" s="397"/>
      <c r="AF6" s="398" t="s">
        <v>389</v>
      </c>
      <c r="AG6" s="398"/>
      <c r="AH6" s="398" t="s">
        <v>390</v>
      </c>
      <c r="AI6" s="398"/>
      <c r="AJ6" s="398" t="s">
        <v>391</v>
      </c>
      <c r="AK6" s="404"/>
      <c r="AL6" s="391" t="s">
        <v>392</v>
      </c>
      <c r="AM6" s="391" t="s">
        <v>419</v>
      </c>
      <c r="AN6" s="391"/>
      <c r="AO6" s="391"/>
      <c r="AP6" s="406" t="s">
        <v>478</v>
      </c>
      <c r="AQ6" s="407"/>
      <c r="AR6" s="407"/>
      <c r="AS6" s="407"/>
      <c r="AT6" s="407"/>
      <c r="AU6" s="407"/>
      <c r="AV6" s="407"/>
      <c r="AW6" s="407"/>
      <c r="AX6" s="407"/>
      <c r="AY6" s="407"/>
      <c r="AZ6" s="407"/>
      <c r="BA6" s="407"/>
      <c r="BB6" s="409"/>
      <c r="BC6" s="391" t="s">
        <v>352</v>
      </c>
      <c r="BD6" s="391"/>
      <c r="BE6" s="391"/>
      <c r="BF6" s="411"/>
      <c r="BG6" s="398" t="s">
        <v>204</v>
      </c>
      <c r="BH6" s="398"/>
      <c r="BI6" s="395" t="s">
        <v>394</v>
      </c>
      <c r="BJ6" s="397"/>
      <c r="BK6" s="398" t="s">
        <v>395</v>
      </c>
      <c r="BL6" s="404"/>
    </row>
    <row r="7" s="369" customFormat="1" customHeight="1" spans="1:64">
      <c r="A7" s="375"/>
      <c r="B7" s="375"/>
      <c r="C7" s="379"/>
      <c r="D7" s="380"/>
      <c r="E7" s="378" t="s">
        <v>396</v>
      </c>
      <c r="F7" s="378" t="s">
        <v>398</v>
      </c>
      <c r="G7" s="378" t="s">
        <v>396</v>
      </c>
      <c r="H7" s="378" t="s">
        <v>398</v>
      </c>
      <c r="I7" s="375" t="s">
        <v>396</v>
      </c>
      <c r="J7" s="375" t="s">
        <v>398</v>
      </c>
      <c r="K7" s="375"/>
      <c r="L7" s="375" t="s">
        <v>479</v>
      </c>
      <c r="M7" s="375" t="s">
        <v>480</v>
      </c>
      <c r="N7" s="375" t="s">
        <v>398</v>
      </c>
      <c r="O7" s="375"/>
      <c r="P7" s="375"/>
      <c r="R7" s="391"/>
      <c r="S7" s="391"/>
      <c r="T7" s="391"/>
      <c r="U7" s="391"/>
      <c r="V7" s="391"/>
      <c r="W7" s="391"/>
      <c r="X7" s="391"/>
      <c r="Y7" s="391"/>
      <c r="Z7" s="398" t="s">
        <v>401</v>
      </c>
      <c r="AA7" s="398" t="s">
        <v>403</v>
      </c>
      <c r="AB7" s="399" t="s">
        <v>421</v>
      </c>
      <c r="AC7" s="398" t="s">
        <v>404</v>
      </c>
      <c r="AD7" s="398" t="s">
        <v>405</v>
      </c>
      <c r="AE7" s="395" t="s">
        <v>406</v>
      </c>
      <c r="AF7" s="398" t="s">
        <v>407</v>
      </c>
      <c r="AG7" s="398" t="s">
        <v>408</v>
      </c>
      <c r="AH7" s="398" t="s">
        <v>407</v>
      </c>
      <c r="AI7" s="398" t="s">
        <v>409</v>
      </c>
      <c r="AJ7" s="398"/>
      <c r="AK7" s="405"/>
      <c r="AL7" s="391"/>
      <c r="AM7" s="391" t="s">
        <v>422</v>
      </c>
      <c r="AN7" s="391" t="s">
        <v>481</v>
      </c>
      <c r="AO7" s="391" t="s">
        <v>423</v>
      </c>
      <c r="AP7" s="408" t="s">
        <v>424</v>
      </c>
      <c r="AQ7" s="408" t="s">
        <v>482</v>
      </c>
      <c r="AR7" s="408" t="s">
        <v>483</v>
      </c>
      <c r="AS7" s="408" t="s">
        <v>484</v>
      </c>
      <c r="AT7" s="408" t="s">
        <v>485</v>
      </c>
      <c r="AU7" s="408" t="s">
        <v>486</v>
      </c>
      <c r="AV7" s="408" t="s">
        <v>487</v>
      </c>
      <c r="AW7" s="408" t="s">
        <v>488</v>
      </c>
      <c r="AX7" s="408" t="s">
        <v>489</v>
      </c>
      <c r="AY7" s="408" t="s">
        <v>490</v>
      </c>
      <c r="AZ7" s="408" t="s">
        <v>491</v>
      </c>
      <c r="BA7" s="408" t="s">
        <v>492</v>
      </c>
      <c r="BB7" s="391"/>
      <c r="BC7" s="391" t="s">
        <v>493</v>
      </c>
      <c r="BD7" s="391" t="s">
        <v>494</v>
      </c>
      <c r="BE7" s="391" t="s">
        <v>495</v>
      </c>
      <c r="BF7" s="410"/>
      <c r="BG7" s="398" t="s">
        <v>496</v>
      </c>
      <c r="BH7" s="398" t="s">
        <v>497</v>
      </c>
      <c r="BI7" s="398" t="s">
        <v>493</v>
      </c>
      <c r="BJ7" s="398" t="s">
        <v>495</v>
      </c>
      <c r="BK7" s="398"/>
      <c r="BL7" s="405"/>
    </row>
    <row r="8" customHeight="1" spans="1:64">
      <c r="A8" s="381" t="str">
        <f>IF(B8="","",ROW()-7)</f>
        <v/>
      </c>
      <c r="B8" s="382"/>
      <c r="C8" s="383"/>
      <c r="D8" s="383"/>
      <c r="E8" s="383"/>
      <c r="F8" s="383"/>
      <c r="G8" s="383"/>
      <c r="H8" s="383"/>
      <c r="I8" s="387">
        <f>E8+G8</f>
        <v>0</v>
      </c>
      <c r="J8" s="387">
        <f>F8+H8</f>
        <v>0</v>
      </c>
      <c r="K8" s="387"/>
      <c r="L8" s="387"/>
      <c r="M8" s="375"/>
      <c r="N8" s="387"/>
      <c r="O8" s="387" t="str">
        <f>IF(J8=0,"",(N8-J8)/J8*100)</f>
        <v/>
      </c>
      <c r="P8" s="389"/>
      <c r="R8" s="393"/>
      <c r="S8" s="393"/>
      <c r="T8" s="393"/>
      <c r="U8" s="393"/>
      <c r="V8" s="393"/>
      <c r="W8" s="393"/>
      <c r="X8" s="393"/>
      <c r="Y8" s="393"/>
      <c r="Z8" s="393"/>
      <c r="AA8" s="393"/>
      <c r="AB8" s="393"/>
      <c r="AC8" s="393"/>
      <c r="AD8" s="400"/>
      <c r="AE8" s="400"/>
      <c r="AF8" s="393"/>
      <c r="AG8" s="400"/>
      <c r="AH8" s="400"/>
      <c r="AI8" s="400"/>
      <c r="AJ8" s="400"/>
      <c r="AK8" s="400"/>
      <c r="AL8" s="400"/>
      <c r="AM8" s="400" t="s">
        <v>130</v>
      </c>
      <c r="AN8" s="400"/>
      <c r="AO8" s="400"/>
      <c r="AP8" s="400"/>
      <c r="AQ8" s="400"/>
      <c r="AR8" s="400"/>
      <c r="AS8" s="400"/>
      <c r="AT8" s="400"/>
      <c r="AU8" s="400" t="str">
        <f>IFERROR(AT8/(AS8+AT8)*100,"")</f>
        <v/>
      </c>
      <c r="AV8" s="400"/>
      <c r="AW8" s="400"/>
      <c r="AX8" s="400"/>
      <c r="AY8" s="230">
        <f>AV8+AW8+AX8</f>
        <v>0</v>
      </c>
      <c r="AZ8" s="400"/>
      <c r="BA8" s="230">
        <f>AY8-AZ8</f>
        <v>0</v>
      </c>
      <c r="BB8" s="400"/>
      <c r="BC8" s="230">
        <f>IF(BA8&lt;10,BA8,ROUND(BA8,-1))</f>
        <v>0</v>
      </c>
      <c r="BD8" s="400" t="str">
        <f>IFERROR(ROUND(AU8,0),"")</f>
        <v/>
      </c>
      <c r="BE8" s="412" t="str">
        <f>IFERROR(BC8*BD8/100,"")</f>
        <v/>
      </c>
      <c r="BF8" s="400"/>
      <c r="BG8" s="400"/>
      <c r="BH8" s="400" t="str">
        <f t="shared" ref="BH8:BH28" si="0">IFERROR((BE8-J7)/J7*100,"")</f>
        <v/>
      </c>
      <c r="BI8" s="400"/>
      <c r="BJ8" s="400"/>
      <c r="BK8" s="400"/>
      <c r="BL8" s="400"/>
    </row>
    <row r="9" customHeight="1" spans="1:64">
      <c r="A9" s="381" t="str">
        <f t="shared" ref="A9:A27" si="1">IF(B9="","",ROW()-7)</f>
        <v/>
      </c>
      <c r="B9" s="382"/>
      <c r="C9" s="383"/>
      <c r="D9" s="383"/>
      <c r="E9" s="383"/>
      <c r="F9" s="383"/>
      <c r="G9" s="383"/>
      <c r="H9" s="383"/>
      <c r="I9" s="387">
        <f t="shared" ref="I9:J27" si="2">E9+G9</f>
        <v>0</v>
      </c>
      <c r="J9" s="387">
        <f t="shared" si="2"/>
        <v>0</v>
      </c>
      <c r="K9" s="387"/>
      <c r="L9" s="387"/>
      <c r="M9" s="375"/>
      <c r="N9" s="387"/>
      <c r="O9" s="387" t="str">
        <f t="shared" ref="O9:O28" si="3">IF(J9=0,"",(N9-J9)/J9*100)</f>
        <v/>
      </c>
      <c r="P9" s="389"/>
      <c r="R9" s="393"/>
      <c r="S9" s="393"/>
      <c r="T9" s="393"/>
      <c r="U9" s="393"/>
      <c r="V9" s="393"/>
      <c r="W9" s="393"/>
      <c r="X9" s="393"/>
      <c r="Y9" s="393"/>
      <c r="Z9" s="393"/>
      <c r="AA9" s="393"/>
      <c r="AB9" s="393"/>
      <c r="AC9" s="393"/>
      <c r="AD9" s="401"/>
      <c r="AE9" s="400"/>
      <c r="AF9" s="393"/>
      <c r="AG9" s="400"/>
      <c r="AH9" s="400"/>
      <c r="AI9" s="400"/>
      <c r="AJ9" s="400"/>
      <c r="AK9" s="400"/>
      <c r="AL9" s="400"/>
      <c r="AM9" s="400"/>
      <c r="AN9" s="400"/>
      <c r="AO9" s="400"/>
      <c r="AP9" s="400"/>
      <c r="AQ9" s="400"/>
      <c r="AR9" s="400"/>
      <c r="AS9" s="400"/>
      <c r="AT9" s="400"/>
      <c r="AU9" s="400" t="str">
        <f t="shared" ref="AU9:AU28" si="4">IFERROR(AT9/(AS9+AT9)*100,"")</f>
        <v/>
      </c>
      <c r="AV9" s="400"/>
      <c r="AW9" s="400"/>
      <c r="AX9" s="400"/>
      <c r="AY9" s="230">
        <f t="shared" ref="AY9:AY28" si="5">AV9+AW9+AX9</f>
        <v>0</v>
      </c>
      <c r="AZ9" s="400"/>
      <c r="BA9" s="230">
        <f t="shared" ref="BA9:BA28" si="6">AY9-AZ9</f>
        <v>0</v>
      </c>
      <c r="BB9" s="400"/>
      <c r="BC9" s="230">
        <f t="shared" ref="BC9:BC28" si="7">IF(BA9&lt;10,BA9,ROUND(BA9,-1))</f>
        <v>0</v>
      </c>
      <c r="BD9" s="400" t="str">
        <f t="shared" ref="BD9:BD28" si="8">IFERROR(ROUND(AU9,0),"")</f>
        <v/>
      </c>
      <c r="BE9" s="412" t="str">
        <f t="shared" ref="BE9:BE28" si="9">IFERROR(BC9*BD9/100,"")</f>
        <v/>
      </c>
      <c r="BF9" s="400"/>
      <c r="BG9" s="400"/>
      <c r="BH9" s="400" t="str">
        <f t="shared" si="0"/>
        <v/>
      </c>
      <c r="BI9" s="400"/>
      <c r="BJ9" s="400"/>
      <c r="BK9" s="400"/>
      <c r="BL9" s="400"/>
    </row>
    <row r="10" customHeight="1" spans="1:64">
      <c r="A10" s="381" t="str">
        <f t="shared" si="1"/>
        <v/>
      </c>
      <c r="B10" s="382"/>
      <c r="C10" s="383"/>
      <c r="D10" s="383"/>
      <c r="E10" s="383"/>
      <c r="F10" s="383"/>
      <c r="G10" s="383"/>
      <c r="H10" s="383"/>
      <c r="I10" s="387">
        <f t="shared" si="2"/>
        <v>0</v>
      </c>
      <c r="J10" s="387">
        <f t="shared" si="2"/>
        <v>0</v>
      </c>
      <c r="K10" s="387"/>
      <c r="L10" s="387"/>
      <c r="M10" s="375"/>
      <c r="N10" s="387"/>
      <c r="O10" s="387" t="str">
        <f t="shared" si="3"/>
        <v/>
      </c>
      <c r="P10" s="389"/>
      <c r="R10" s="393"/>
      <c r="S10" s="393"/>
      <c r="T10" s="393"/>
      <c r="U10" s="393"/>
      <c r="V10" s="393"/>
      <c r="W10" s="393"/>
      <c r="X10" s="393"/>
      <c r="Y10" s="393"/>
      <c r="Z10" s="393"/>
      <c r="AA10" s="393"/>
      <c r="AB10" s="393"/>
      <c r="AC10" s="393"/>
      <c r="AD10" s="401"/>
      <c r="AE10" s="400"/>
      <c r="AF10" s="393"/>
      <c r="AG10" s="400"/>
      <c r="AH10" s="400"/>
      <c r="AI10" s="400"/>
      <c r="AJ10" s="400"/>
      <c r="AK10" s="400"/>
      <c r="AL10" s="400"/>
      <c r="AM10" s="400"/>
      <c r="AN10" s="400"/>
      <c r="AO10" s="400"/>
      <c r="AP10" s="400"/>
      <c r="AQ10" s="400"/>
      <c r="AR10" s="400"/>
      <c r="AS10" s="400"/>
      <c r="AT10" s="400" t="s">
        <v>130</v>
      </c>
      <c r="AU10" s="400" t="str">
        <f t="shared" si="4"/>
        <v/>
      </c>
      <c r="AV10" s="400"/>
      <c r="AW10" s="400"/>
      <c r="AX10" s="400"/>
      <c r="AY10" s="230">
        <f t="shared" si="5"/>
        <v>0</v>
      </c>
      <c r="AZ10" s="400"/>
      <c r="BA10" s="230">
        <f t="shared" si="6"/>
        <v>0</v>
      </c>
      <c r="BB10" s="400"/>
      <c r="BC10" s="230">
        <f t="shared" si="7"/>
        <v>0</v>
      </c>
      <c r="BD10" s="400" t="str">
        <f t="shared" si="8"/>
        <v/>
      </c>
      <c r="BE10" s="412" t="str">
        <f t="shared" si="9"/>
        <v/>
      </c>
      <c r="BF10" s="400"/>
      <c r="BG10" s="400"/>
      <c r="BH10" s="400" t="str">
        <f t="shared" si="0"/>
        <v/>
      </c>
      <c r="BI10" s="400"/>
      <c r="BJ10" s="400"/>
      <c r="BK10" s="400"/>
      <c r="BL10" s="400"/>
    </row>
    <row r="11" customHeight="1" spans="1:64">
      <c r="A11" s="381" t="str">
        <f t="shared" si="1"/>
        <v/>
      </c>
      <c r="B11" s="382"/>
      <c r="C11" s="383"/>
      <c r="D11" s="383"/>
      <c r="E11" s="383"/>
      <c r="F11" s="383"/>
      <c r="G11" s="383"/>
      <c r="H11" s="383"/>
      <c r="I11" s="387">
        <f t="shared" si="2"/>
        <v>0</v>
      </c>
      <c r="J11" s="387">
        <f t="shared" si="2"/>
        <v>0</v>
      </c>
      <c r="K11" s="387"/>
      <c r="L11" s="387"/>
      <c r="M11" s="375"/>
      <c r="N11" s="387"/>
      <c r="O11" s="387" t="str">
        <f t="shared" si="3"/>
        <v/>
      </c>
      <c r="P11" s="389"/>
      <c r="R11" s="393"/>
      <c r="S11" s="393"/>
      <c r="T11" s="393"/>
      <c r="U11" s="393"/>
      <c r="V11" s="393"/>
      <c r="W11" s="393"/>
      <c r="X11" s="393"/>
      <c r="Y11" s="393"/>
      <c r="Z11" s="393"/>
      <c r="AA11" s="393"/>
      <c r="AB11" s="393"/>
      <c r="AC11" s="393"/>
      <c r="AD11" s="401"/>
      <c r="AE11" s="400"/>
      <c r="AF11" s="393"/>
      <c r="AG11" s="400"/>
      <c r="AH11" s="400"/>
      <c r="AI11" s="400"/>
      <c r="AJ11" s="400"/>
      <c r="AK11" s="400"/>
      <c r="AL11" s="400"/>
      <c r="AM11" s="400"/>
      <c r="AN11" s="400"/>
      <c r="AO11" s="400"/>
      <c r="AP11" s="400"/>
      <c r="AQ11" s="400"/>
      <c r="AR11" s="400"/>
      <c r="AS11" s="400"/>
      <c r="AT11" s="400"/>
      <c r="AU11" s="400" t="str">
        <f t="shared" si="4"/>
        <v/>
      </c>
      <c r="AV11" s="400"/>
      <c r="AW11" s="400"/>
      <c r="AX11" s="400"/>
      <c r="AY11" s="230">
        <f t="shared" si="5"/>
        <v>0</v>
      </c>
      <c r="AZ11" s="400"/>
      <c r="BA11" s="230">
        <f t="shared" si="6"/>
        <v>0</v>
      </c>
      <c r="BB11" s="400"/>
      <c r="BC11" s="230">
        <f t="shared" si="7"/>
        <v>0</v>
      </c>
      <c r="BD11" s="400" t="str">
        <f t="shared" si="8"/>
        <v/>
      </c>
      <c r="BE11" s="412" t="str">
        <f t="shared" si="9"/>
        <v/>
      </c>
      <c r="BF11" s="400"/>
      <c r="BG11" s="400"/>
      <c r="BH11" s="400" t="str">
        <f t="shared" si="0"/>
        <v/>
      </c>
      <c r="BI11" s="400"/>
      <c r="BJ11" s="400"/>
      <c r="BK11" s="400"/>
      <c r="BL11" s="400"/>
    </row>
    <row r="12" customHeight="1" spans="1:64">
      <c r="A12" s="381" t="str">
        <f t="shared" si="1"/>
        <v/>
      </c>
      <c r="B12" s="382"/>
      <c r="C12" s="383"/>
      <c r="D12" s="383"/>
      <c r="E12" s="383"/>
      <c r="F12" s="383"/>
      <c r="G12" s="383"/>
      <c r="H12" s="383"/>
      <c r="I12" s="387">
        <f t="shared" si="2"/>
        <v>0</v>
      </c>
      <c r="J12" s="387">
        <f t="shared" si="2"/>
        <v>0</v>
      </c>
      <c r="K12" s="387"/>
      <c r="L12" s="387"/>
      <c r="M12" s="375"/>
      <c r="N12" s="387"/>
      <c r="O12" s="387" t="str">
        <f t="shared" si="3"/>
        <v/>
      </c>
      <c r="P12" s="389"/>
      <c r="R12" s="393"/>
      <c r="S12" s="393"/>
      <c r="T12" s="393"/>
      <c r="U12" s="393"/>
      <c r="V12" s="393"/>
      <c r="W12" s="393"/>
      <c r="X12" s="393"/>
      <c r="Y12" s="393"/>
      <c r="Z12" s="393"/>
      <c r="AA12" s="393"/>
      <c r="AB12" s="393"/>
      <c r="AC12" s="393"/>
      <c r="AD12" s="401"/>
      <c r="AE12" s="400"/>
      <c r="AF12" s="393"/>
      <c r="AG12" s="400"/>
      <c r="AH12" s="400"/>
      <c r="AI12" s="400"/>
      <c r="AJ12" s="400"/>
      <c r="AK12" s="400"/>
      <c r="AL12" s="400"/>
      <c r="AM12" s="400"/>
      <c r="AN12" s="400"/>
      <c r="AO12" s="400"/>
      <c r="AP12" s="400"/>
      <c r="AQ12" s="400"/>
      <c r="AR12" s="400"/>
      <c r="AS12" s="400"/>
      <c r="AT12" s="400"/>
      <c r="AU12" s="400" t="str">
        <f t="shared" si="4"/>
        <v/>
      </c>
      <c r="AV12" s="400"/>
      <c r="AW12" s="400"/>
      <c r="AX12" s="400"/>
      <c r="AY12" s="230">
        <f t="shared" si="5"/>
        <v>0</v>
      </c>
      <c r="AZ12" s="400"/>
      <c r="BA12" s="230">
        <f t="shared" si="6"/>
        <v>0</v>
      </c>
      <c r="BB12" s="400"/>
      <c r="BC12" s="230">
        <f t="shared" si="7"/>
        <v>0</v>
      </c>
      <c r="BD12" s="400" t="str">
        <f t="shared" si="8"/>
        <v/>
      </c>
      <c r="BE12" s="412" t="str">
        <f t="shared" si="9"/>
        <v/>
      </c>
      <c r="BF12" s="400"/>
      <c r="BG12" s="400"/>
      <c r="BH12" s="400" t="str">
        <f t="shared" si="0"/>
        <v/>
      </c>
      <c r="BI12" s="400"/>
      <c r="BJ12" s="400"/>
      <c r="BK12" s="400"/>
      <c r="BL12" s="400"/>
    </row>
    <row r="13" customHeight="1" spans="1:64">
      <c r="A13" s="381" t="str">
        <f t="shared" si="1"/>
        <v/>
      </c>
      <c r="B13" s="382"/>
      <c r="C13" s="383"/>
      <c r="D13" s="383"/>
      <c r="E13" s="383"/>
      <c r="F13" s="383"/>
      <c r="G13" s="383"/>
      <c r="H13" s="383"/>
      <c r="I13" s="387">
        <f t="shared" si="2"/>
        <v>0</v>
      </c>
      <c r="J13" s="387">
        <f t="shared" si="2"/>
        <v>0</v>
      </c>
      <c r="K13" s="387"/>
      <c r="L13" s="387"/>
      <c r="M13" s="375"/>
      <c r="N13" s="387"/>
      <c r="O13" s="387" t="str">
        <f t="shared" si="3"/>
        <v/>
      </c>
      <c r="P13" s="389"/>
      <c r="R13" s="393"/>
      <c r="S13" s="393"/>
      <c r="T13" s="393"/>
      <c r="U13" s="393"/>
      <c r="V13" s="393"/>
      <c r="W13" s="393"/>
      <c r="X13" s="393"/>
      <c r="Y13" s="393"/>
      <c r="Z13" s="393"/>
      <c r="AA13" s="393"/>
      <c r="AB13" s="393"/>
      <c r="AC13" s="393"/>
      <c r="AD13" s="401"/>
      <c r="AE13" s="400"/>
      <c r="AF13" s="393"/>
      <c r="AG13" s="400"/>
      <c r="AH13" s="400"/>
      <c r="AI13" s="400"/>
      <c r="AJ13" s="400"/>
      <c r="AK13" s="400"/>
      <c r="AL13" s="400"/>
      <c r="AM13" s="400"/>
      <c r="AN13" s="400"/>
      <c r="AO13" s="400"/>
      <c r="AP13" s="400"/>
      <c r="AQ13" s="400"/>
      <c r="AR13" s="400"/>
      <c r="AS13" s="400"/>
      <c r="AT13" s="400"/>
      <c r="AU13" s="400" t="str">
        <f t="shared" si="4"/>
        <v/>
      </c>
      <c r="AV13" s="400"/>
      <c r="AW13" s="400"/>
      <c r="AX13" s="400"/>
      <c r="AY13" s="230">
        <f t="shared" si="5"/>
        <v>0</v>
      </c>
      <c r="AZ13" s="400"/>
      <c r="BA13" s="230">
        <f t="shared" si="6"/>
        <v>0</v>
      </c>
      <c r="BB13" s="400"/>
      <c r="BC13" s="230">
        <f t="shared" si="7"/>
        <v>0</v>
      </c>
      <c r="BD13" s="400" t="str">
        <f t="shared" si="8"/>
        <v/>
      </c>
      <c r="BE13" s="412" t="str">
        <f t="shared" si="9"/>
        <v/>
      </c>
      <c r="BF13" s="400"/>
      <c r="BG13" s="400"/>
      <c r="BH13" s="400" t="str">
        <f t="shared" si="0"/>
        <v/>
      </c>
      <c r="BI13" s="400"/>
      <c r="BJ13" s="400"/>
      <c r="BK13" s="400"/>
      <c r="BL13" s="400"/>
    </row>
    <row r="14" customHeight="1" spans="1:64">
      <c r="A14" s="381" t="str">
        <f t="shared" si="1"/>
        <v/>
      </c>
      <c r="B14" s="382"/>
      <c r="C14" s="383"/>
      <c r="D14" s="383"/>
      <c r="E14" s="383"/>
      <c r="F14" s="383"/>
      <c r="G14" s="383"/>
      <c r="H14" s="383"/>
      <c r="I14" s="387">
        <f t="shared" si="2"/>
        <v>0</v>
      </c>
      <c r="J14" s="387">
        <f t="shared" si="2"/>
        <v>0</v>
      </c>
      <c r="K14" s="387"/>
      <c r="L14" s="387"/>
      <c r="M14" s="375"/>
      <c r="N14" s="387"/>
      <c r="O14" s="387" t="str">
        <f t="shared" si="3"/>
        <v/>
      </c>
      <c r="P14" s="389"/>
      <c r="R14" s="393"/>
      <c r="S14" s="393"/>
      <c r="T14" s="393"/>
      <c r="U14" s="393"/>
      <c r="V14" s="393"/>
      <c r="W14" s="393"/>
      <c r="X14" s="393"/>
      <c r="Y14" s="393"/>
      <c r="Z14" s="393"/>
      <c r="AA14" s="393"/>
      <c r="AB14" s="393"/>
      <c r="AC14" s="393"/>
      <c r="AD14" s="401"/>
      <c r="AE14" s="400"/>
      <c r="AF14" s="393"/>
      <c r="AG14" s="400"/>
      <c r="AH14" s="400"/>
      <c r="AI14" s="400"/>
      <c r="AJ14" s="400"/>
      <c r="AK14" s="400"/>
      <c r="AL14" s="400"/>
      <c r="AM14" s="400"/>
      <c r="AN14" s="400"/>
      <c r="AO14" s="400"/>
      <c r="AP14" s="400"/>
      <c r="AQ14" s="400"/>
      <c r="AR14" s="400"/>
      <c r="AS14" s="400"/>
      <c r="AT14" s="400"/>
      <c r="AU14" s="400" t="str">
        <f t="shared" si="4"/>
        <v/>
      </c>
      <c r="AV14" s="400"/>
      <c r="AW14" s="400"/>
      <c r="AX14" s="400"/>
      <c r="AY14" s="230">
        <f t="shared" si="5"/>
        <v>0</v>
      </c>
      <c r="AZ14" s="400"/>
      <c r="BA14" s="230">
        <f t="shared" si="6"/>
        <v>0</v>
      </c>
      <c r="BB14" s="400"/>
      <c r="BC14" s="230">
        <f t="shared" si="7"/>
        <v>0</v>
      </c>
      <c r="BD14" s="400" t="str">
        <f t="shared" si="8"/>
        <v/>
      </c>
      <c r="BE14" s="412" t="str">
        <f t="shared" si="9"/>
        <v/>
      </c>
      <c r="BF14" s="400"/>
      <c r="BG14" s="400"/>
      <c r="BH14" s="400" t="str">
        <f t="shared" si="0"/>
        <v/>
      </c>
      <c r="BI14" s="400"/>
      <c r="BJ14" s="400"/>
      <c r="BK14" s="400"/>
      <c r="BL14" s="400"/>
    </row>
    <row r="15" customHeight="1" spans="1:64">
      <c r="A15" s="381" t="str">
        <f t="shared" si="1"/>
        <v/>
      </c>
      <c r="B15" s="382"/>
      <c r="C15" s="383"/>
      <c r="D15" s="383"/>
      <c r="E15" s="383"/>
      <c r="F15" s="383"/>
      <c r="G15" s="383"/>
      <c r="H15" s="383"/>
      <c r="I15" s="387">
        <f t="shared" si="2"/>
        <v>0</v>
      </c>
      <c r="J15" s="387">
        <f t="shared" si="2"/>
        <v>0</v>
      </c>
      <c r="K15" s="387"/>
      <c r="L15" s="387"/>
      <c r="M15" s="375"/>
      <c r="N15" s="387"/>
      <c r="O15" s="387" t="str">
        <f t="shared" si="3"/>
        <v/>
      </c>
      <c r="P15" s="389"/>
      <c r="R15" s="393"/>
      <c r="S15" s="393"/>
      <c r="T15" s="393"/>
      <c r="U15" s="393"/>
      <c r="V15" s="393"/>
      <c r="W15" s="393"/>
      <c r="X15" s="393"/>
      <c r="Y15" s="393"/>
      <c r="Z15" s="393"/>
      <c r="AA15" s="393"/>
      <c r="AB15" s="393"/>
      <c r="AC15" s="393"/>
      <c r="AD15" s="401"/>
      <c r="AE15" s="400"/>
      <c r="AF15" s="393"/>
      <c r="AG15" s="400"/>
      <c r="AH15" s="400"/>
      <c r="AI15" s="400"/>
      <c r="AJ15" s="400"/>
      <c r="AK15" s="400"/>
      <c r="AL15" s="400"/>
      <c r="AM15" s="400"/>
      <c r="AN15" s="400"/>
      <c r="AO15" s="400"/>
      <c r="AP15" s="400"/>
      <c r="AQ15" s="400"/>
      <c r="AR15" s="400"/>
      <c r="AS15" s="400"/>
      <c r="AT15" s="400"/>
      <c r="AU15" s="400" t="str">
        <f t="shared" si="4"/>
        <v/>
      </c>
      <c r="AV15" s="400"/>
      <c r="AW15" s="400"/>
      <c r="AX15" s="400"/>
      <c r="AY15" s="230">
        <f t="shared" si="5"/>
        <v>0</v>
      </c>
      <c r="AZ15" s="400"/>
      <c r="BA15" s="230">
        <f t="shared" si="6"/>
        <v>0</v>
      </c>
      <c r="BB15" s="400"/>
      <c r="BC15" s="230">
        <f t="shared" si="7"/>
        <v>0</v>
      </c>
      <c r="BD15" s="400" t="str">
        <f t="shared" si="8"/>
        <v/>
      </c>
      <c r="BE15" s="412" t="str">
        <f t="shared" si="9"/>
        <v/>
      </c>
      <c r="BF15" s="400"/>
      <c r="BG15" s="400"/>
      <c r="BH15" s="400" t="str">
        <f t="shared" si="0"/>
        <v/>
      </c>
      <c r="BI15" s="400"/>
      <c r="BJ15" s="400"/>
      <c r="BK15" s="400"/>
      <c r="BL15" s="400"/>
    </row>
    <row r="16" customHeight="1" spans="1:64">
      <c r="A16" s="381" t="str">
        <f t="shared" si="1"/>
        <v/>
      </c>
      <c r="B16" s="382"/>
      <c r="C16" s="383"/>
      <c r="D16" s="383"/>
      <c r="E16" s="383"/>
      <c r="F16" s="383"/>
      <c r="G16" s="383"/>
      <c r="H16" s="383"/>
      <c r="I16" s="387">
        <f t="shared" si="2"/>
        <v>0</v>
      </c>
      <c r="J16" s="387">
        <f t="shared" si="2"/>
        <v>0</v>
      </c>
      <c r="K16" s="387"/>
      <c r="L16" s="387"/>
      <c r="M16" s="375"/>
      <c r="N16" s="387"/>
      <c r="O16" s="387" t="str">
        <f t="shared" si="3"/>
        <v/>
      </c>
      <c r="P16" s="389"/>
      <c r="R16" s="393"/>
      <c r="S16" s="393"/>
      <c r="T16" s="393"/>
      <c r="U16" s="393"/>
      <c r="V16" s="393"/>
      <c r="W16" s="393"/>
      <c r="X16" s="393"/>
      <c r="Y16" s="393"/>
      <c r="Z16" s="393"/>
      <c r="AA16" s="393"/>
      <c r="AB16" s="393"/>
      <c r="AC16" s="393"/>
      <c r="AD16" s="401"/>
      <c r="AE16" s="400"/>
      <c r="AF16" s="393"/>
      <c r="AG16" s="400"/>
      <c r="AH16" s="400"/>
      <c r="AI16" s="400"/>
      <c r="AJ16" s="400"/>
      <c r="AK16" s="400"/>
      <c r="AL16" s="400"/>
      <c r="AM16" s="400"/>
      <c r="AN16" s="400"/>
      <c r="AO16" s="400"/>
      <c r="AP16" s="400"/>
      <c r="AQ16" s="400"/>
      <c r="AR16" s="400"/>
      <c r="AS16" s="400"/>
      <c r="AT16" s="400"/>
      <c r="AU16" s="400" t="str">
        <f t="shared" si="4"/>
        <v/>
      </c>
      <c r="AV16" s="400"/>
      <c r="AW16" s="400"/>
      <c r="AX16" s="400"/>
      <c r="AY16" s="230">
        <f t="shared" si="5"/>
        <v>0</v>
      </c>
      <c r="AZ16" s="400"/>
      <c r="BA16" s="230">
        <f t="shared" si="6"/>
        <v>0</v>
      </c>
      <c r="BB16" s="400"/>
      <c r="BC16" s="230">
        <f t="shared" si="7"/>
        <v>0</v>
      </c>
      <c r="BD16" s="400" t="str">
        <f t="shared" si="8"/>
        <v/>
      </c>
      <c r="BE16" s="412" t="str">
        <f t="shared" si="9"/>
        <v/>
      </c>
      <c r="BF16" s="400"/>
      <c r="BG16" s="400"/>
      <c r="BH16" s="400" t="str">
        <f t="shared" si="0"/>
        <v/>
      </c>
      <c r="BI16" s="400"/>
      <c r="BJ16" s="400"/>
      <c r="BK16" s="400"/>
      <c r="BL16" s="400"/>
    </row>
    <row r="17" customHeight="1" spans="1:64">
      <c r="A17" s="381" t="str">
        <f t="shared" si="1"/>
        <v/>
      </c>
      <c r="B17" s="382"/>
      <c r="C17" s="383"/>
      <c r="D17" s="383"/>
      <c r="E17" s="383"/>
      <c r="F17" s="383"/>
      <c r="G17" s="383"/>
      <c r="H17" s="383"/>
      <c r="I17" s="387">
        <f t="shared" si="2"/>
        <v>0</v>
      </c>
      <c r="J17" s="387">
        <f t="shared" si="2"/>
        <v>0</v>
      </c>
      <c r="K17" s="387"/>
      <c r="L17" s="387"/>
      <c r="M17" s="375"/>
      <c r="N17" s="387"/>
      <c r="O17" s="387" t="str">
        <f t="shared" si="3"/>
        <v/>
      </c>
      <c r="P17" s="389"/>
      <c r="R17" s="393"/>
      <c r="S17" s="393"/>
      <c r="T17" s="393"/>
      <c r="U17" s="393"/>
      <c r="V17" s="393"/>
      <c r="W17" s="393"/>
      <c r="X17" s="393"/>
      <c r="Y17" s="393"/>
      <c r="Z17" s="393"/>
      <c r="AA17" s="393"/>
      <c r="AB17" s="393"/>
      <c r="AC17" s="393"/>
      <c r="AD17" s="401"/>
      <c r="AE17" s="400"/>
      <c r="AF17" s="393"/>
      <c r="AG17" s="400"/>
      <c r="AH17" s="400"/>
      <c r="AI17" s="400"/>
      <c r="AJ17" s="400"/>
      <c r="AK17" s="400"/>
      <c r="AL17" s="400"/>
      <c r="AM17" s="400"/>
      <c r="AN17" s="400"/>
      <c r="AO17" s="400"/>
      <c r="AP17" s="400"/>
      <c r="AQ17" s="400"/>
      <c r="AR17" s="400"/>
      <c r="AS17" s="400"/>
      <c r="AT17" s="400"/>
      <c r="AU17" s="400" t="str">
        <f t="shared" si="4"/>
        <v/>
      </c>
      <c r="AV17" s="400"/>
      <c r="AW17" s="400"/>
      <c r="AX17" s="400"/>
      <c r="AY17" s="230">
        <f t="shared" si="5"/>
        <v>0</v>
      </c>
      <c r="AZ17" s="400"/>
      <c r="BA17" s="230">
        <f t="shared" si="6"/>
        <v>0</v>
      </c>
      <c r="BB17" s="400"/>
      <c r="BC17" s="230">
        <f t="shared" si="7"/>
        <v>0</v>
      </c>
      <c r="BD17" s="400" t="str">
        <f t="shared" si="8"/>
        <v/>
      </c>
      <c r="BE17" s="412" t="str">
        <f t="shared" si="9"/>
        <v/>
      </c>
      <c r="BF17" s="400"/>
      <c r="BG17" s="400"/>
      <c r="BH17" s="400" t="str">
        <f t="shared" si="0"/>
        <v/>
      </c>
      <c r="BI17" s="400"/>
      <c r="BJ17" s="400"/>
      <c r="BK17" s="400"/>
      <c r="BL17" s="400"/>
    </row>
    <row r="18" customHeight="1" spans="1:64">
      <c r="A18" s="381" t="str">
        <f t="shared" si="1"/>
        <v/>
      </c>
      <c r="B18" s="382"/>
      <c r="C18" s="383"/>
      <c r="D18" s="383"/>
      <c r="E18" s="383"/>
      <c r="F18" s="383"/>
      <c r="G18" s="383"/>
      <c r="H18" s="383"/>
      <c r="I18" s="387">
        <f t="shared" si="2"/>
        <v>0</v>
      </c>
      <c r="J18" s="387">
        <f t="shared" si="2"/>
        <v>0</v>
      </c>
      <c r="K18" s="387"/>
      <c r="L18" s="387"/>
      <c r="M18" s="375"/>
      <c r="N18" s="387"/>
      <c r="O18" s="387" t="str">
        <f t="shared" si="3"/>
        <v/>
      </c>
      <c r="P18" s="389"/>
      <c r="R18" s="393"/>
      <c r="S18" s="393"/>
      <c r="T18" s="393"/>
      <c r="U18" s="393"/>
      <c r="V18" s="393"/>
      <c r="W18" s="393"/>
      <c r="X18" s="393"/>
      <c r="Y18" s="393"/>
      <c r="Z18" s="393"/>
      <c r="AA18" s="393"/>
      <c r="AB18" s="393"/>
      <c r="AC18" s="393"/>
      <c r="AD18" s="401"/>
      <c r="AE18" s="400"/>
      <c r="AF18" s="393"/>
      <c r="AG18" s="400"/>
      <c r="AH18" s="400"/>
      <c r="AI18" s="400"/>
      <c r="AJ18" s="400"/>
      <c r="AK18" s="400"/>
      <c r="AL18" s="400"/>
      <c r="AM18" s="400"/>
      <c r="AN18" s="400"/>
      <c r="AO18" s="400"/>
      <c r="AP18" s="400"/>
      <c r="AQ18" s="400"/>
      <c r="AR18" s="400"/>
      <c r="AS18" s="400"/>
      <c r="AT18" s="400"/>
      <c r="AU18" s="400" t="str">
        <f t="shared" si="4"/>
        <v/>
      </c>
      <c r="AV18" s="400"/>
      <c r="AW18" s="400"/>
      <c r="AX18" s="400"/>
      <c r="AY18" s="230">
        <f t="shared" si="5"/>
        <v>0</v>
      </c>
      <c r="AZ18" s="400"/>
      <c r="BA18" s="230">
        <f t="shared" si="6"/>
        <v>0</v>
      </c>
      <c r="BB18" s="400"/>
      <c r="BC18" s="230">
        <f t="shared" si="7"/>
        <v>0</v>
      </c>
      <c r="BD18" s="400" t="str">
        <f t="shared" si="8"/>
        <v/>
      </c>
      <c r="BE18" s="412" t="str">
        <f t="shared" si="9"/>
        <v/>
      </c>
      <c r="BF18" s="400"/>
      <c r="BG18" s="400"/>
      <c r="BH18" s="400" t="str">
        <f t="shared" si="0"/>
        <v/>
      </c>
      <c r="BI18" s="400"/>
      <c r="BJ18" s="400"/>
      <c r="BK18" s="400"/>
      <c r="BL18" s="400"/>
    </row>
    <row r="19" customHeight="1" spans="1:64">
      <c r="A19" s="381" t="str">
        <f t="shared" si="1"/>
        <v/>
      </c>
      <c r="B19" s="382"/>
      <c r="C19" s="383"/>
      <c r="D19" s="383"/>
      <c r="E19" s="383"/>
      <c r="F19" s="383"/>
      <c r="G19" s="383"/>
      <c r="H19" s="383"/>
      <c r="I19" s="387">
        <f t="shared" si="2"/>
        <v>0</v>
      </c>
      <c r="J19" s="387">
        <f t="shared" si="2"/>
        <v>0</v>
      </c>
      <c r="K19" s="387"/>
      <c r="L19" s="387"/>
      <c r="M19" s="375"/>
      <c r="N19" s="387"/>
      <c r="O19" s="387" t="str">
        <f t="shared" si="3"/>
        <v/>
      </c>
      <c r="P19" s="389"/>
      <c r="R19" s="393"/>
      <c r="S19" s="393"/>
      <c r="T19" s="393"/>
      <c r="U19" s="393"/>
      <c r="V19" s="393"/>
      <c r="W19" s="393"/>
      <c r="X19" s="393"/>
      <c r="Y19" s="393"/>
      <c r="Z19" s="393"/>
      <c r="AA19" s="393"/>
      <c r="AB19" s="393"/>
      <c r="AC19" s="393"/>
      <c r="AD19" s="401"/>
      <c r="AE19" s="400"/>
      <c r="AF19" s="393"/>
      <c r="AG19" s="400"/>
      <c r="AH19" s="400"/>
      <c r="AI19" s="400"/>
      <c r="AJ19" s="400"/>
      <c r="AK19" s="400"/>
      <c r="AL19" s="400"/>
      <c r="AM19" s="400"/>
      <c r="AN19" s="400"/>
      <c r="AO19" s="400"/>
      <c r="AP19" s="400"/>
      <c r="AQ19" s="400"/>
      <c r="AR19" s="400"/>
      <c r="AS19" s="400"/>
      <c r="AT19" s="400"/>
      <c r="AU19" s="400" t="str">
        <f t="shared" si="4"/>
        <v/>
      </c>
      <c r="AV19" s="400"/>
      <c r="AW19" s="400"/>
      <c r="AX19" s="400"/>
      <c r="AY19" s="230">
        <f t="shared" si="5"/>
        <v>0</v>
      </c>
      <c r="AZ19" s="400"/>
      <c r="BA19" s="230">
        <f t="shared" si="6"/>
        <v>0</v>
      </c>
      <c r="BB19" s="400"/>
      <c r="BC19" s="230">
        <f t="shared" si="7"/>
        <v>0</v>
      </c>
      <c r="BD19" s="400" t="str">
        <f t="shared" si="8"/>
        <v/>
      </c>
      <c r="BE19" s="412" t="str">
        <f t="shared" si="9"/>
        <v/>
      </c>
      <c r="BF19" s="400"/>
      <c r="BG19" s="400"/>
      <c r="BH19" s="400" t="str">
        <f t="shared" si="0"/>
        <v/>
      </c>
      <c r="BI19" s="400"/>
      <c r="BJ19" s="400"/>
      <c r="BK19" s="400"/>
      <c r="BL19" s="400"/>
    </row>
    <row r="20" customHeight="1" spans="1:64">
      <c r="A20" s="381" t="str">
        <f t="shared" si="1"/>
        <v/>
      </c>
      <c r="B20" s="382"/>
      <c r="C20" s="383"/>
      <c r="D20" s="383"/>
      <c r="E20" s="383"/>
      <c r="F20" s="383"/>
      <c r="G20" s="383"/>
      <c r="H20" s="383"/>
      <c r="I20" s="387">
        <f t="shared" si="2"/>
        <v>0</v>
      </c>
      <c r="J20" s="387">
        <f t="shared" si="2"/>
        <v>0</v>
      </c>
      <c r="K20" s="387"/>
      <c r="L20" s="387"/>
      <c r="M20" s="375"/>
      <c r="N20" s="387"/>
      <c r="O20" s="387" t="str">
        <f t="shared" si="3"/>
        <v/>
      </c>
      <c r="P20" s="389"/>
      <c r="R20" s="393"/>
      <c r="S20" s="393"/>
      <c r="T20" s="393"/>
      <c r="U20" s="393"/>
      <c r="V20" s="393"/>
      <c r="W20" s="393"/>
      <c r="X20" s="393"/>
      <c r="Y20" s="393"/>
      <c r="Z20" s="393"/>
      <c r="AA20" s="393"/>
      <c r="AB20" s="393"/>
      <c r="AC20" s="393"/>
      <c r="AD20" s="401"/>
      <c r="AE20" s="400"/>
      <c r="AF20" s="393"/>
      <c r="AG20" s="400"/>
      <c r="AH20" s="400"/>
      <c r="AI20" s="400"/>
      <c r="AJ20" s="400"/>
      <c r="AK20" s="400"/>
      <c r="AL20" s="400"/>
      <c r="AM20" s="400"/>
      <c r="AN20" s="400"/>
      <c r="AO20" s="400"/>
      <c r="AP20" s="400"/>
      <c r="AQ20" s="400"/>
      <c r="AR20" s="400"/>
      <c r="AS20" s="400"/>
      <c r="AT20" s="400"/>
      <c r="AU20" s="400" t="str">
        <f t="shared" si="4"/>
        <v/>
      </c>
      <c r="AV20" s="400"/>
      <c r="AW20" s="400"/>
      <c r="AX20" s="400"/>
      <c r="AY20" s="230">
        <f t="shared" si="5"/>
        <v>0</v>
      </c>
      <c r="AZ20" s="400"/>
      <c r="BA20" s="230">
        <f t="shared" si="6"/>
        <v>0</v>
      </c>
      <c r="BB20" s="400"/>
      <c r="BC20" s="230">
        <f t="shared" si="7"/>
        <v>0</v>
      </c>
      <c r="BD20" s="400" t="str">
        <f t="shared" si="8"/>
        <v/>
      </c>
      <c r="BE20" s="412" t="str">
        <f t="shared" si="9"/>
        <v/>
      </c>
      <c r="BF20" s="400"/>
      <c r="BG20" s="400"/>
      <c r="BH20" s="400" t="str">
        <f t="shared" si="0"/>
        <v/>
      </c>
      <c r="BI20" s="400"/>
      <c r="BJ20" s="400"/>
      <c r="BK20" s="400"/>
      <c r="BL20" s="400"/>
    </row>
    <row r="21" customHeight="1" spans="1:64">
      <c r="A21" s="381" t="str">
        <f t="shared" si="1"/>
        <v/>
      </c>
      <c r="B21" s="382"/>
      <c r="C21" s="383"/>
      <c r="D21" s="383"/>
      <c r="E21" s="383"/>
      <c r="F21" s="383"/>
      <c r="G21" s="383"/>
      <c r="H21" s="383"/>
      <c r="I21" s="387">
        <f t="shared" si="2"/>
        <v>0</v>
      </c>
      <c r="J21" s="387">
        <f t="shared" si="2"/>
        <v>0</v>
      </c>
      <c r="K21" s="387"/>
      <c r="L21" s="387"/>
      <c r="M21" s="375"/>
      <c r="N21" s="387"/>
      <c r="O21" s="387" t="str">
        <f t="shared" si="3"/>
        <v/>
      </c>
      <c r="P21" s="389"/>
      <c r="R21" s="393"/>
      <c r="S21" s="393"/>
      <c r="T21" s="393"/>
      <c r="U21" s="393"/>
      <c r="V21" s="393"/>
      <c r="W21" s="393"/>
      <c r="X21" s="393"/>
      <c r="Y21" s="393"/>
      <c r="Z21" s="393"/>
      <c r="AA21" s="393"/>
      <c r="AB21" s="393"/>
      <c r="AC21" s="393"/>
      <c r="AD21" s="401"/>
      <c r="AE21" s="400"/>
      <c r="AF21" s="393"/>
      <c r="AG21" s="400"/>
      <c r="AH21" s="400"/>
      <c r="AI21" s="400"/>
      <c r="AJ21" s="400"/>
      <c r="AK21" s="400"/>
      <c r="AL21" s="400"/>
      <c r="AM21" s="400"/>
      <c r="AN21" s="400"/>
      <c r="AO21" s="400"/>
      <c r="AP21" s="400"/>
      <c r="AQ21" s="400"/>
      <c r="AR21" s="400"/>
      <c r="AS21" s="400"/>
      <c r="AT21" s="400"/>
      <c r="AU21" s="400" t="str">
        <f t="shared" si="4"/>
        <v/>
      </c>
      <c r="AV21" s="400"/>
      <c r="AW21" s="400"/>
      <c r="AX21" s="400"/>
      <c r="AY21" s="230">
        <f t="shared" si="5"/>
        <v>0</v>
      </c>
      <c r="AZ21" s="400"/>
      <c r="BA21" s="230">
        <f t="shared" si="6"/>
        <v>0</v>
      </c>
      <c r="BB21" s="400"/>
      <c r="BC21" s="230">
        <f t="shared" si="7"/>
        <v>0</v>
      </c>
      <c r="BD21" s="400" t="str">
        <f t="shared" si="8"/>
        <v/>
      </c>
      <c r="BE21" s="412" t="str">
        <f t="shared" si="9"/>
        <v/>
      </c>
      <c r="BF21" s="400"/>
      <c r="BG21" s="400"/>
      <c r="BH21" s="400" t="str">
        <f t="shared" si="0"/>
        <v/>
      </c>
      <c r="BI21" s="400"/>
      <c r="BJ21" s="400"/>
      <c r="BK21" s="400"/>
      <c r="BL21" s="400"/>
    </row>
    <row r="22" customHeight="1" spans="1:64">
      <c r="A22" s="381" t="str">
        <f t="shared" si="1"/>
        <v/>
      </c>
      <c r="B22" s="382"/>
      <c r="C22" s="383"/>
      <c r="D22" s="383"/>
      <c r="E22" s="383"/>
      <c r="F22" s="383"/>
      <c r="G22" s="383"/>
      <c r="H22" s="383"/>
      <c r="I22" s="387">
        <f t="shared" si="2"/>
        <v>0</v>
      </c>
      <c r="J22" s="387">
        <f t="shared" si="2"/>
        <v>0</v>
      </c>
      <c r="K22" s="387"/>
      <c r="L22" s="387"/>
      <c r="M22" s="375"/>
      <c r="N22" s="387"/>
      <c r="O22" s="387" t="str">
        <f t="shared" si="3"/>
        <v/>
      </c>
      <c r="P22" s="389"/>
      <c r="R22" s="393"/>
      <c r="S22" s="393"/>
      <c r="T22" s="393"/>
      <c r="U22" s="393"/>
      <c r="V22" s="393"/>
      <c r="W22" s="393"/>
      <c r="X22" s="393"/>
      <c r="Y22" s="393"/>
      <c r="Z22" s="393"/>
      <c r="AA22" s="393"/>
      <c r="AB22" s="393"/>
      <c r="AC22" s="393"/>
      <c r="AD22" s="401"/>
      <c r="AE22" s="400"/>
      <c r="AF22" s="393"/>
      <c r="AG22" s="400"/>
      <c r="AH22" s="400"/>
      <c r="AI22" s="400"/>
      <c r="AJ22" s="400"/>
      <c r="AK22" s="400"/>
      <c r="AL22" s="400"/>
      <c r="AM22" s="400"/>
      <c r="AN22" s="400"/>
      <c r="AO22" s="400"/>
      <c r="AP22" s="400"/>
      <c r="AQ22" s="400"/>
      <c r="AR22" s="400"/>
      <c r="AS22" s="400"/>
      <c r="AT22" s="400"/>
      <c r="AU22" s="400" t="str">
        <f t="shared" si="4"/>
        <v/>
      </c>
      <c r="AV22" s="400"/>
      <c r="AW22" s="400"/>
      <c r="AX22" s="400"/>
      <c r="AY22" s="230">
        <f t="shared" si="5"/>
        <v>0</v>
      </c>
      <c r="AZ22" s="400"/>
      <c r="BA22" s="230">
        <f t="shared" si="6"/>
        <v>0</v>
      </c>
      <c r="BB22" s="400"/>
      <c r="BC22" s="230">
        <f t="shared" si="7"/>
        <v>0</v>
      </c>
      <c r="BD22" s="400" t="str">
        <f t="shared" si="8"/>
        <v/>
      </c>
      <c r="BE22" s="412" t="str">
        <f t="shared" si="9"/>
        <v/>
      </c>
      <c r="BF22" s="400"/>
      <c r="BG22" s="400"/>
      <c r="BH22" s="400" t="str">
        <f t="shared" si="0"/>
        <v/>
      </c>
      <c r="BI22" s="400"/>
      <c r="BJ22" s="400"/>
      <c r="BK22" s="400"/>
      <c r="BL22" s="400"/>
    </row>
    <row r="23" customHeight="1" spans="1:64">
      <c r="A23" s="381" t="str">
        <f t="shared" si="1"/>
        <v/>
      </c>
      <c r="B23" s="382"/>
      <c r="C23" s="383"/>
      <c r="D23" s="383"/>
      <c r="E23" s="383"/>
      <c r="F23" s="383"/>
      <c r="G23" s="383"/>
      <c r="H23" s="383"/>
      <c r="I23" s="387">
        <f t="shared" si="2"/>
        <v>0</v>
      </c>
      <c r="J23" s="387">
        <f t="shared" si="2"/>
        <v>0</v>
      </c>
      <c r="K23" s="387"/>
      <c r="L23" s="387"/>
      <c r="M23" s="375"/>
      <c r="N23" s="387"/>
      <c r="O23" s="387" t="str">
        <f t="shared" si="3"/>
        <v/>
      </c>
      <c r="P23" s="389"/>
      <c r="R23" s="393"/>
      <c r="S23" s="393"/>
      <c r="T23" s="393"/>
      <c r="U23" s="393"/>
      <c r="V23" s="393"/>
      <c r="W23" s="393"/>
      <c r="X23" s="393"/>
      <c r="Y23" s="393"/>
      <c r="Z23" s="393"/>
      <c r="AA23" s="393"/>
      <c r="AB23" s="393"/>
      <c r="AC23" s="393"/>
      <c r="AD23" s="401"/>
      <c r="AE23" s="400"/>
      <c r="AF23" s="393"/>
      <c r="AG23" s="400"/>
      <c r="AH23" s="400"/>
      <c r="AI23" s="400"/>
      <c r="AJ23" s="400"/>
      <c r="AK23" s="400"/>
      <c r="AL23" s="400"/>
      <c r="AM23" s="400"/>
      <c r="AN23" s="400"/>
      <c r="AO23" s="400"/>
      <c r="AP23" s="400"/>
      <c r="AQ23" s="400"/>
      <c r="AR23" s="400"/>
      <c r="AS23" s="400"/>
      <c r="AT23" s="400"/>
      <c r="AU23" s="400" t="str">
        <f t="shared" si="4"/>
        <v/>
      </c>
      <c r="AV23" s="400"/>
      <c r="AW23" s="400"/>
      <c r="AX23" s="400"/>
      <c r="AY23" s="230">
        <f t="shared" si="5"/>
        <v>0</v>
      </c>
      <c r="AZ23" s="400"/>
      <c r="BA23" s="230">
        <f t="shared" si="6"/>
        <v>0</v>
      </c>
      <c r="BB23" s="400"/>
      <c r="BC23" s="230">
        <f t="shared" si="7"/>
        <v>0</v>
      </c>
      <c r="BD23" s="400" t="str">
        <f t="shared" si="8"/>
        <v/>
      </c>
      <c r="BE23" s="412" t="str">
        <f t="shared" si="9"/>
        <v/>
      </c>
      <c r="BF23" s="400"/>
      <c r="BG23" s="400"/>
      <c r="BH23" s="400" t="str">
        <f t="shared" si="0"/>
        <v/>
      </c>
      <c r="BI23" s="400"/>
      <c r="BJ23" s="400"/>
      <c r="BK23" s="400"/>
      <c r="BL23" s="400"/>
    </row>
    <row r="24" customHeight="1" spans="1:64">
      <c r="A24" s="381" t="str">
        <f t="shared" si="1"/>
        <v/>
      </c>
      <c r="B24" s="382"/>
      <c r="C24" s="383"/>
      <c r="D24" s="383"/>
      <c r="E24" s="383"/>
      <c r="F24" s="383"/>
      <c r="G24" s="383"/>
      <c r="H24" s="383"/>
      <c r="I24" s="387">
        <f t="shared" si="2"/>
        <v>0</v>
      </c>
      <c r="J24" s="387">
        <f t="shared" si="2"/>
        <v>0</v>
      </c>
      <c r="K24" s="387"/>
      <c r="L24" s="387"/>
      <c r="M24" s="375"/>
      <c r="N24" s="387"/>
      <c r="O24" s="387" t="str">
        <f t="shared" si="3"/>
        <v/>
      </c>
      <c r="P24" s="389"/>
      <c r="R24" s="393"/>
      <c r="S24" s="393"/>
      <c r="T24" s="393"/>
      <c r="U24" s="393"/>
      <c r="V24" s="393"/>
      <c r="W24" s="393"/>
      <c r="X24" s="393"/>
      <c r="Y24" s="393"/>
      <c r="Z24" s="393"/>
      <c r="AA24" s="393"/>
      <c r="AB24" s="393"/>
      <c r="AC24" s="393"/>
      <c r="AD24" s="401"/>
      <c r="AE24" s="400"/>
      <c r="AF24" s="393"/>
      <c r="AG24" s="400"/>
      <c r="AH24" s="400"/>
      <c r="AI24" s="400"/>
      <c r="AJ24" s="400"/>
      <c r="AK24" s="400"/>
      <c r="AL24" s="400"/>
      <c r="AM24" s="400"/>
      <c r="AN24" s="400"/>
      <c r="AO24" s="400"/>
      <c r="AP24" s="400"/>
      <c r="AQ24" s="400"/>
      <c r="AR24" s="400"/>
      <c r="AS24" s="400"/>
      <c r="AT24" s="400"/>
      <c r="AU24" s="400" t="str">
        <f t="shared" si="4"/>
        <v/>
      </c>
      <c r="AV24" s="400"/>
      <c r="AW24" s="400"/>
      <c r="AX24" s="400"/>
      <c r="AY24" s="230">
        <f t="shared" si="5"/>
        <v>0</v>
      </c>
      <c r="AZ24" s="400"/>
      <c r="BA24" s="230">
        <f t="shared" si="6"/>
        <v>0</v>
      </c>
      <c r="BB24" s="400"/>
      <c r="BC24" s="230">
        <f t="shared" si="7"/>
        <v>0</v>
      </c>
      <c r="BD24" s="400" t="str">
        <f t="shared" si="8"/>
        <v/>
      </c>
      <c r="BE24" s="412" t="str">
        <f t="shared" si="9"/>
        <v/>
      </c>
      <c r="BF24" s="400"/>
      <c r="BG24" s="400"/>
      <c r="BH24" s="400" t="str">
        <f t="shared" si="0"/>
        <v/>
      </c>
      <c r="BI24" s="400"/>
      <c r="BJ24" s="400"/>
      <c r="BK24" s="400"/>
      <c r="BL24" s="400"/>
    </row>
    <row r="25" customHeight="1" spans="1:64">
      <c r="A25" s="381" t="str">
        <f t="shared" si="1"/>
        <v/>
      </c>
      <c r="B25" s="382"/>
      <c r="C25" s="383"/>
      <c r="D25" s="383"/>
      <c r="E25" s="383"/>
      <c r="F25" s="383"/>
      <c r="G25" s="383"/>
      <c r="H25" s="383"/>
      <c r="I25" s="387">
        <f t="shared" si="2"/>
        <v>0</v>
      </c>
      <c r="J25" s="387">
        <f t="shared" si="2"/>
        <v>0</v>
      </c>
      <c r="K25" s="387"/>
      <c r="L25" s="387"/>
      <c r="M25" s="375"/>
      <c r="N25" s="387"/>
      <c r="O25" s="387" t="str">
        <f t="shared" si="3"/>
        <v/>
      </c>
      <c r="P25" s="389"/>
      <c r="R25" s="393"/>
      <c r="S25" s="393"/>
      <c r="T25" s="393"/>
      <c r="U25" s="393"/>
      <c r="V25" s="393"/>
      <c r="W25" s="393"/>
      <c r="X25" s="393"/>
      <c r="Y25" s="393"/>
      <c r="Z25" s="393"/>
      <c r="AA25" s="393"/>
      <c r="AB25" s="393"/>
      <c r="AC25" s="393"/>
      <c r="AD25" s="401"/>
      <c r="AE25" s="400"/>
      <c r="AF25" s="393"/>
      <c r="AG25" s="400"/>
      <c r="AH25" s="400"/>
      <c r="AI25" s="400"/>
      <c r="AJ25" s="400"/>
      <c r="AK25" s="400"/>
      <c r="AL25" s="400"/>
      <c r="AM25" s="400"/>
      <c r="AN25" s="400"/>
      <c r="AO25" s="400"/>
      <c r="AP25" s="400"/>
      <c r="AQ25" s="400"/>
      <c r="AR25" s="400"/>
      <c r="AS25" s="400"/>
      <c r="AT25" s="400"/>
      <c r="AU25" s="400" t="str">
        <f t="shared" si="4"/>
        <v/>
      </c>
      <c r="AV25" s="400"/>
      <c r="AW25" s="400"/>
      <c r="AX25" s="400"/>
      <c r="AY25" s="230">
        <f t="shared" si="5"/>
        <v>0</v>
      </c>
      <c r="AZ25" s="400"/>
      <c r="BA25" s="230">
        <f t="shared" si="6"/>
        <v>0</v>
      </c>
      <c r="BB25" s="400"/>
      <c r="BC25" s="230">
        <f t="shared" si="7"/>
        <v>0</v>
      </c>
      <c r="BD25" s="400" t="str">
        <f t="shared" si="8"/>
        <v/>
      </c>
      <c r="BE25" s="412" t="str">
        <f t="shared" si="9"/>
        <v/>
      </c>
      <c r="BF25" s="400"/>
      <c r="BG25" s="400"/>
      <c r="BH25" s="400" t="str">
        <f t="shared" si="0"/>
        <v/>
      </c>
      <c r="BI25" s="400"/>
      <c r="BJ25" s="400"/>
      <c r="BK25" s="400"/>
      <c r="BL25" s="400"/>
    </row>
    <row r="26" customHeight="1" spans="1:64">
      <c r="A26" s="381" t="str">
        <f t="shared" si="1"/>
        <v/>
      </c>
      <c r="B26" s="382"/>
      <c r="C26" s="383"/>
      <c r="D26" s="383"/>
      <c r="E26" s="383"/>
      <c r="F26" s="383"/>
      <c r="G26" s="383"/>
      <c r="H26" s="383"/>
      <c r="I26" s="387">
        <f t="shared" si="2"/>
        <v>0</v>
      </c>
      <c r="J26" s="387">
        <f t="shared" si="2"/>
        <v>0</v>
      </c>
      <c r="K26" s="387"/>
      <c r="L26" s="387"/>
      <c r="M26" s="375"/>
      <c r="N26" s="387"/>
      <c r="O26" s="387" t="str">
        <f t="shared" si="3"/>
        <v/>
      </c>
      <c r="P26" s="389"/>
      <c r="R26" s="393"/>
      <c r="S26" s="393"/>
      <c r="T26" s="393"/>
      <c r="U26" s="393"/>
      <c r="V26" s="393"/>
      <c r="W26" s="393"/>
      <c r="X26" s="393"/>
      <c r="Y26" s="393"/>
      <c r="Z26" s="393"/>
      <c r="AA26" s="393"/>
      <c r="AB26" s="393"/>
      <c r="AC26" s="393"/>
      <c r="AD26" s="401"/>
      <c r="AE26" s="400"/>
      <c r="AF26" s="393"/>
      <c r="AG26" s="400"/>
      <c r="AH26" s="400"/>
      <c r="AI26" s="400"/>
      <c r="AJ26" s="400"/>
      <c r="AK26" s="400"/>
      <c r="AL26" s="400"/>
      <c r="AM26" s="400"/>
      <c r="AN26" s="400"/>
      <c r="AO26" s="400"/>
      <c r="AP26" s="400"/>
      <c r="AQ26" s="400"/>
      <c r="AR26" s="400"/>
      <c r="AS26" s="400"/>
      <c r="AT26" s="400"/>
      <c r="AU26" s="400" t="str">
        <f t="shared" si="4"/>
        <v/>
      </c>
      <c r="AV26" s="400"/>
      <c r="AW26" s="400"/>
      <c r="AX26" s="400"/>
      <c r="AY26" s="230">
        <f t="shared" si="5"/>
        <v>0</v>
      </c>
      <c r="AZ26" s="400"/>
      <c r="BA26" s="230">
        <f t="shared" si="6"/>
        <v>0</v>
      </c>
      <c r="BB26" s="400"/>
      <c r="BC26" s="230">
        <f t="shared" si="7"/>
        <v>0</v>
      </c>
      <c r="BD26" s="400" t="str">
        <f t="shared" si="8"/>
        <v/>
      </c>
      <c r="BE26" s="412" t="str">
        <f t="shared" si="9"/>
        <v/>
      </c>
      <c r="BF26" s="400"/>
      <c r="BG26" s="400"/>
      <c r="BH26" s="400" t="str">
        <f t="shared" si="0"/>
        <v/>
      </c>
      <c r="BI26" s="400"/>
      <c r="BJ26" s="400"/>
      <c r="BK26" s="400"/>
      <c r="BL26" s="400"/>
    </row>
    <row r="27" customHeight="1" spans="1:64">
      <c r="A27" s="381" t="str">
        <f t="shared" si="1"/>
        <v/>
      </c>
      <c r="B27" s="382"/>
      <c r="C27" s="383"/>
      <c r="D27" s="383"/>
      <c r="E27" s="383"/>
      <c r="F27" s="383"/>
      <c r="G27" s="383"/>
      <c r="H27" s="383"/>
      <c r="I27" s="387">
        <f t="shared" si="2"/>
        <v>0</v>
      </c>
      <c r="J27" s="387">
        <f t="shared" si="2"/>
        <v>0</v>
      </c>
      <c r="K27" s="387"/>
      <c r="L27" s="387"/>
      <c r="M27" s="375"/>
      <c r="N27" s="387"/>
      <c r="O27" s="387" t="str">
        <f t="shared" si="3"/>
        <v/>
      </c>
      <c r="P27" s="389"/>
      <c r="R27" s="393"/>
      <c r="S27" s="393"/>
      <c r="T27" s="393"/>
      <c r="U27" s="393"/>
      <c r="V27" s="393"/>
      <c r="W27" s="393"/>
      <c r="X27" s="393"/>
      <c r="Y27" s="393"/>
      <c r="Z27" s="393"/>
      <c r="AA27" s="393"/>
      <c r="AB27" s="393"/>
      <c r="AC27" s="393"/>
      <c r="AD27" s="401"/>
      <c r="AE27" s="400"/>
      <c r="AF27" s="393"/>
      <c r="AG27" s="400"/>
      <c r="AH27" s="400"/>
      <c r="AI27" s="400"/>
      <c r="AJ27" s="400"/>
      <c r="AK27" s="400"/>
      <c r="AL27" s="400"/>
      <c r="AM27" s="400"/>
      <c r="AN27" s="400"/>
      <c r="AO27" s="400"/>
      <c r="AP27" s="400"/>
      <c r="AQ27" s="400"/>
      <c r="AR27" s="400"/>
      <c r="AS27" s="400"/>
      <c r="AT27" s="400"/>
      <c r="AU27" s="400" t="str">
        <f t="shared" si="4"/>
        <v/>
      </c>
      <c r="AV27" s="400"/>
      <c r="AW27" s="400"/>
      <c r="AX27" s="400"/>
      <c r="AY27" s="230">
        <f t="shared" si="5"/>
        <v>0</v>
      </c>
      <c r="AZ27" s="400"/>
      <c r="BA27" s="230">
        <f t="shared" si="6"/>
        <v>0</v>
      </c>
      <c r="BB27" s="400"/>
      <c r="BC27" s="230">
        <f t="shared" si="7"/>
        <v>0</v>
      </c>
      <c r="BD27" s="400" t="str">
        <f t="shared" si="8"/>
        <v/>
      </c>
      <c r="BE27" s="412" t="str">
        <f t="shared" si="9"/>
        <v/>
      </c>
      <c r="BF27" s="400"/>
      <c r="BG27" s="400"/>
      <c r="BH27" s="400" t="str">
        <f t="shared" si="0"/>
        <v/>
      </c>
      <c r="BI27" s="400"/>
      <c r="BJ27" s="400"/>
      <c r="BK27" s="400"/>
      <c r="BL27" s="400"/>
    </row>
    <row r="28" customHeight="1" spans="1:64">
      <c r="A28" s="384" t="s">
        <v>410</v>
      </c>
      <c r="B28" s="385"/>
      <c r="C28" s="386"/>
      <c r="D28" s="386"/>
      <c r="E28" s="387">
        <f t="shared" ref="E28:L28" si="10">SUM(E8:E27)</f>
        <v>0</v>
      </c>
      <c r="F28" s="387">
        <f t="shared" si="10"/>
        <v>0</v>
      </c>
      <c r="G28" s="387">
        <f t="shared" si="10"/>
        <v>0</v>
      </c>
      <c r="H28" s="387">
        <f t="shared" si="10"/>
        <v>0</v>
      </c>
      <c r="I28" s="387">
        <f t="shared" si="10"/>
        <v>0</v>
      </c>
      <c r="J28" s="387">
        <f t="shared" si="10"/>
        <v>0</v>
      </c>
      <c r="K28" s="387">
        <f t="shared" si="10"/>
        <v>0</v>
      </c>
      <c r="L28" s="387">
        <f t="shared" si="10"/>
        <v>0</v>
      </c>
      <c r="M28" s="375"/>
      <c r="N28" s="387">
        <f>SUM(N8:N27)</f>
        <v>0</v>
      </c>
      <c r="O28" s="387" t="str">
        <f t="shared" si="3"/>
        <v/>
      </c>
      <c r="P28" s="389"/>
      <c r="R28" s="393"/>
      <c r="S28" s="393"/>
      <c r="T28" s="393"/>
      <c r="U28" s="393"/>
      <c r="V28" s="393"/>
      <c r="W28" s="393"/>
      <c r="X28" s="393"/>
      <c r="Y28" s="393"/>
      <c r="Z28" s="393"/>
      <c r="AA28" s="393"/>
      <c r="AB28" s="393"/>
      <c r="AC28" s="393"/>
      <c r="AD28" s="401"/>
      <c r="AE28" s="400"/>
      <c r="AF28" s="393"/>
      <c r="AG28" s="400"/>
      <c r="AH28" s="400"/>
      <c r="AI28" s="400"/>
      <c r="AJ28" s="400"/>
      <c r="AK28" s="400"/>
      <c r="AL28" s="400"/>
      <c r="AM28" s="400"/>
      <c r="AN28" s="400"/>
      <c r="AO28" s="400"/>
      <c r="AP28" s="400"/>
      <c r="AQ28" s="400"/>
      <c r="AR28" s="400"/>
      <c r="AS28" s="400"/>
      <c r="AT28" s="400"/>
      <c r="AU28" s="400" t="str">
        <f t="shared" si="4"/>
        <v/>
      </c>
      <c r="AV28" s="400"/>
      <c r="AW28" s="400"/>
      <c r="AX28" s="400"/>
      <c r="AY28" s="230">
        <f t="shared" si="5"/>
        <v>0</v>
      </c>
      <c r="AZ28" s="400"/>
      <c r="BA28" s="230">
        <f t="shared" si="6"/>
        <v>0</v>
      </c>
      <c r="BB28" s="400"/>
      <c r="BC28" s="230">
        <f t="shared" si="7"/>
        <v>0</v>
      </c>
      <c r="BD28" s="400" t="str">
        <f t="shared" si="8"/>
        <v/>
      </c>
      <c r="BE28" s="412" t="str">
        <f t="shared" si="9"/>
        <v/>
      </c>
      <c r="BF28" s="400"/>
      <c r="BG28" s="400"/>
      <c r="BH28" s="400" t="str">
        <f t="shared" si="0"/>
        <v/>
      </c>
      <c r="BI28" s="400"/>
      <c r="BJ28" s="400"/>
      <c r="BK28" s="400"/>
      <c r="BL28" s="400"/>
    </row>
    <row r="29" customHeight="1" spans="1:64">
      <c r="A29" s="370" t="str">
        <f>基本信息输入表!$K$6&amp;"填表人："&amp;基本信息输入表!$M$33</f>
        <v>产权持有单位填表人：王若初</v>
      </c>
      <c r="C29" s="370"/>
      <c r="D29" s="370"/>
      <c r="E29" s="370"/>
      <c r="F29" s="370"/>
      <c r="G29" s="370"/>
      <c r="H29" s="370"/>
      <c r="N29" s="370" t="str">
        <f>"评估人员："&amp;基本信息输入表!$Q$33</f>
        <v>评估人员：王秀红</v>
      </c>
      <c r="R29" s="370"/>
      <c r="S29" s="370"/>
      <c r="T29" s="370"/>
      <c r="U29" s="370"/>
      <c r="V29" s="370"/>
      <c r="W29" s="370"/>
      <c r="X29" s="370"/>
      <c r="Y29" s="370"/>
      <c r="Z29" s="370"/>
      <c r="AA29" s="370"/>
      <c r="AB29" s="370"/>
      <c r="AC29" s="370"/>
      <c r="AD29" s="370"/>
      <c r="AE29" s="370"/>
      <c r="AF29" s="370"/>
      <c r="AG29" s="370"/>
      <c r="AH29" s="370"/>
      <c r="AI29" s="370"/>
      <c r="AJ29" s="370"/>
      <c r="AK29" s="370"/>
      <c r="AL29" s="370"/>
      <c r="AM29" s="370"/>
      <c r="AN29" s="370"/>
      <c r="AO29" s="370"/>
      <c r="AP29" s="370"/>
      <c r="AQ29" s="370"/>
      <c r="AR29" s="370"/>
      <c r="AS29" s="370"/>
      <c r="AT29" s="370"/>
      <c r="AU29" s="370"/>
      <c r="AV29" s="370"/>
      <c r="AW29" s="370"/>
      <c r="AX29" s="370"/>
      <c r="AY29" s="370"/>
      <c r="AZ29" s="370"/>
      <c r="BA29" s="370"/>
      <c r="BB29" s="370"/>
      <c r="BC29" s="370"/>
      <c r="BD29" s="370"/>
      <c r="BE29" s="370"/>
      <c r="BF29" s="370"/>
      <c r="BG29" s="370"/>
      <c r="BH29" s="370"/>
      <c r="BI29" s="370"/>
      <c r="BJ29" s="370"/>
      <c r="BK29" s="370"/>
      <c r="BL29" s="370"/>
    </row>
    <row r="30" customHeight="1" spans="1:64">
      <c r="A30" s="370" t="str">
        <f>"填表日期："&amp;YEAR(基本信息输入表!$O$33)&amp;"年"&amp;MONTH(基本信息输入表!$O$33)&amp;"月"&amp;DAY(基本信息输入表!$O$33)&amp;"日"</f>
        <v>填表日期：2023年2月15日</v>
      </c>
      <c r="C30" s="370"/>
      <c r="D30" s="370"/>
      <c r="E30" s="370"/>
      <c r="F30" s="370"/>
      <c r="G30" s="370"/>
      <c r="H30" s="370"/>
      <c r="R30" s="370"/>
      <c r="S30" s="370"/>
      <c r="T30" s="370"/>
      <c r="U30" s="370"/>
      <c r="V30" s="370"/>
      <c r="W30" s="370"/>
      <c r="X30" s="370"/>
      <c r="Y30" s="370"/>
      <c r="Z30" s="370"/>
      <c r="AA30" s="370"/>
      <c r="AB30" s="370"/>
      <c r="AC30" s="370"/>
      <c r="AD30" s="370"/>
      <c r="AE30" s="370"/>
      <c r="AF30" s="370"/>
      <c r="AG30" s="370"/>
      <c r="AH30" s="370"/>
      <c r="AI30" s="370"/>
      <c r="AJ30" s="370"/>
      <c r="AK30" s="370"/>
      <c r="AL30" s="370"/>
      <c r="AM30" s="370"/>
      <c r="AN30" s="370"/>
      <c r="AO30" s="370"/>
      <c r="AP30" s="370"/>
      <c r="AQ30" s="370"/>
      <c r="AR30" s="370"/>
      <c r="AS30" s="370"/>
      <c r="AT30" s="370"/>
      <c r="AU30" s="370"/>
      <c r="AV30" s="370"/>
      <c r="AW30" s="370"/>
      <c r="AX30" s="370"/>
      <c r="AY30" s="370"/>
      <c r="AZ30" s="370"/>
      <c r="BA30" s="370"/>
      <c r="BB30" s="370"/>
      <c r="BC30" s="370"/>
      <c r="BD30" s="370"/>
      <c r="BE30" s="370"/>
      <c r="BF30" s="370"/>
      <c r="BG30" s="370"/>
      <c r="BH30" s="370"/>
      <c r="BI30" s="370"/>
      <c r="BJ30" s="370"/>
      <c r="BK30" s="370"/>
      <c r="BL30" s="370"/>
    </row>
    <row r="31" customHeight="1" spans="17:17">
      <c r="Q31" s="394" t="s">
        <v>310</v>
      </c>
    </row>
  </sheetData>
  <mergeCells count="39">
    <mergeCell ref="A2:P2"/>
    <mergeCell ref="A3:P3"/>
    <mergeCell ref="R5:Y5"/>
    <mergeCell ref="Z5:AK5"/>
    <mergeCell ref="AL5:BF5"/>
    <mergeCell ref="BG5:BL5"/>
    <mergeCell ref="E6:F6"/>
    <mergeCell ref="G6:H6"/>
    <mergeCell ref="I6:J6"/>
    <mergeCell ref="L6:N6"/>
    <mergeCell ref="Z6:AE6"/>
    <mergeCell ref="AF6:AG6"/>
    <mergeCell ref="AH6:AI6"/>
    <mergeCell ref="AM6:AO6"/>
    <mergeCell ref="AP6:BB6"/>
    <mergeCell ref="BC6:BE6"/>
    <mergeCell ref="BG6:BH6"/>
    <mergeCell ref="BI6:BJ6"/>
    <mergeCell ref="A28:B28"/>
    <mergeCell ref="A6:A7"/>
    <mergeCell ref="B6:B7"/>
    <mergeCell ref="C6:C7"/>
    <mergeCell ref="D6:D7"/>
    <mergeCell ref="K6:K7"/>
    <mergeCell ref="O6:O7"/>
    <mergeCell ref="P6:P7"/>
    <mergeCell ref="R6:R7"/>
    <mergeCell ref="S6:S7"/>
    <mergeCell ref="T6:T7"/>
    <mergeCell ref="U6:U7"/>
    <mergeCell ref="V6:V7"/>
    <mergeCell ref="W6:W7"/>
    <mergeCell ref="X6:X7"/>
    <mergeCell ref="Y6:Y7"/>
    <mergeCell ref="AJ6:AJ7"/>
    <mergeCell ref="AK6:AK7"/>
    <mergeCell ref="AL6:AL7"/>
    <mergeCell ref="BK6:BK7"/>
    <mergeCell ref="BL6:BL7"/>
  </mergeCells>
  <dataValidations count="1">
    <dataValidation type="list" allowBlank="1" showInputMessage="1" showErrorMessage="1" sqref="AF8:AF28 AH8:AH28 AP8:AP28 R8:W28 Z8:AC28">
      <formula1/>
    </dataValidation>
  </dataValidations>
  <hyperlinks>
    <hyperlink ref="A1" location="索引目录!A1" display="返回索引目录"/>
  </hyperlinks>
  <printOptions horizontalCentered="1"/>
  <pageMargins left="0.984027777777778" right="0.984027777777778" top="0.984027777777778" bottom="0.984027777777778" header="0.313888888888889" footer="0.354166666666667"/>
  <pageSetup paperSize="9" scale="71" fitToHeight="1000" orientation="landscape"/>
  <headerFooter scaleWithDoc="0">
    <oddFooter>&amp;R&amp;"宋体,常规"&amp;10&amp;P/&amp;N</oddFooter>
  </headerFooter>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0"/>
  <sheetViews>
    <sheetView showGridLines="0" topLeftCell="A20" workbookViewId="0">
      <selection activeCell="G57" sqref="G57"/>
    </sheetView>
  </sheetViews>
  <sheetFormatPr defaultColWidth="9" defaultRowHeight="15.75" customHeight="1"/>
  <cols>
    <col min="1" max="1" width="7.25" style="326" customWidth="1"/>
    <col min="2" max="2" width="28" style="326" customWidth="1"/>
    <col min="3" max="4" width="18.625" style="326" hidden="1" customWidth="1" outlineLevel="1"/>
    <col min="5" max="5" width="18.875" style="326" customWidth="1" collapsed="1"/>
    <col min="6" max="8" width="18.875" style="326" customWidth="1"/>
    <col min="9" max="16384" width="9" style="326"/>
  </cols>
  <sheetData>
    <row r="1" customHeight="1" spans="1:1">
      <c r="A1" s="357"/>
    </row>
    <row r="2" s="325" customFormat="1" ht="30" customHeight="1" spans="1:8">
      <c r="A2" s="358" t="s">
        <v>498</v>
      </c>
      <c r="B2" s="358"/>
      <c r="C2" s="358"/>
      <c r="D2" s="358"/>
      <c r="E2" s="358"/>
      <c r="F2" s="358"/>
      <c r="G2" s="358"/>
      <c r="H2" s="358"/>
    </row>
    <row r="3" customHeight="1" spans="1:8">
      <c r="A3" s="274" t="str">
        <f>"评估基准日："&amp;TEXT(基本信息输入表!M7,"yyyy年mm月dd日")</f>
        <v>评估基准日：2023年01月31日</v>
      </c>
      <c r="B3" s="274"/>
      <c r="C3" s="274"/>
      <c r="D3" s="274"/>
      <c r="E3" s="274"/>
      <c r="F3" s="274"/>
      <c r="G3" s="274"/>
      <c r="H3" s="274"/>
    </row>
    <row r="4" ht="14.1" customHeight="1" spans="1:8">
      <c r="A4" s="274"/>
      <c r="B4" s="274"/>
      <c r="C4" s="274"/>
      <c r="D4" s="274"/>
      <c r="E4" s="274"/>
      <c r="F4" s="274"/>
      <c r="G4" s="274"/>
      <c r="H4" s="359" t="s">
        <v>499</v>
      </c>
    </row>
    <row r="5" customHeight="1" spans="1:8">
      <c r="A5" s="326" t="str">
        <f>基本信息输入表!K6&amp;"："&amp;基本信息输入表!M6</f>
        <v>产权持有单位：山东烟草投资管理有限公司</v>
      </c>
      <c r="H5" s="360" t="s">
        <v>227</v>
      </c>
    </row>
    <row r="6" s="274" customFormat="1" customHeight="1" spans="1:8">
      <c r="A6" s="276" t="s">
        <v>350</v>
      </c>
      <c r="B6" s="276" t="s">
        <v>351</v>
      </c>
      <c r="C6" s="361" t="s">
        <v>200</v>
      </c>
      <c r="D6" s="361" t="s">
        <v>201</v>
      </c>
      <c r="E6" s="276" t="s">
        <v>202</v>
      </c>
      <c r="F6" s="353" t="s">
        <v>203</v>
      </c>
      <c r="G6" s="349" t="s">
        <v>204</v>
      </c>
      <c r="H6" s="276" t="s">
        <v>500</v>
      </c>
    </row>
    <row r="7" hidden="1" customHeight="1" spans="1:8">
      <c r="A7" s="276" t="s">
        <v>501</v>
      </c>
      <c r="B7" s="362" t="s">
        <v>250</v>
      </c>
      <c r="C7" s="344"/>
      <c r="D7" s="344"/>
      <c r="E7" s="344"/>
      <c r="F7" s="268"/>
      <c r="G7" s="268"/>
      <c r="H7" s="252" t="str">
        <f>IF(E7=0,"",G7/E7*100)</f>
        <v/>
      </c>
    </row>
    <row r="8" hidden="1" customHeight="1" spans="1:8">
      <c r="A8" s="276" t="s">
        <v>502</v>
      </c>
      <c r="B8" s="362" t="s">
        <v>251</v>
      </c>
      <c r="C8" s="344"/>
      <c r="D8" s="344"/>
      <c r="E8" s="344"/>
      <c r="F8" s="344"/>
      <c r="G8" s="268"/>
      <c r="H8" s="252"/>
    </row>
    <row r="9" hidden="1" customHeight="1" spans="1:8">
      <c r="A9" s="276"/>
      <c r="B9" s="363" t="s">
        <v>252</v>
      </c>
      <c r="C9" s="344"/>
      <c r="D9" s="344"/>
      <c r="E9" s="344"/>
      <c r="F9" s="344"/>
      <c r="G9" s="268"/>
      <c r="H9" s="252"/>
    </row>
    <row r="10" hidden="1" customHeight="1" spans="1:8">
      <c r="A10" s="276"/>
      <c r="B10" s="362" t="s">
        <v>253</v>
      </c>
      <c r="C10" s="344"/>
      <c r="D10" s="344"/>
      <c r="E10" s="344"/>
      <c r="F10" s="344"/>
      <c r="G10" s="268"/>
      <c r="H10" s="252"/>
    </row>
    <row r="11" hidden="1" customHeight="1" spans="1:8">
      <c r="A11" s="276" t="s">
        <v>503</v>
      </c>
      <c r="B11" s="362" t="s">
        <v>254</v>
      </c>
      <c r="C11" s="344"/>
      <c r="D11" s="344"/>
      <c r="E11" s="344"/>
      <c r="F11" s="344"/>
      <c r="G11" s="268"/>
      <c r="H11" s="252"/>
    </row>
    <row r="12" hidden="1" customHeight="1" spans="1:8">
      <c r="A12" s="276" t="s">
        <v>504</v>
      </c>
      <c r="B12" s="362" t="s">
        <v>255</v>
      </c>
      <c r="C12" s="344"/>
      <c r="D12" s="344"/>
      <c r="E12" s="344"/>
      <c r="F12" s="344"/>
      <c r="G12" s="268"/>
      <c r="H12" s="252"/>
    </row>
    <row r="13" hidden="1" customHeight="1" spans="1:8">
      <c r="A13" s="276"/>
      <c r="B13" s="362" t="s">
        <v>256</v>
      </c>
      <c r="C13" s="344"/>
      <c r="D13" s="344"/>
      <c r="E13" s="344"/>
      <c r="F13" s="344"/>
      <c r="G13" s="268"/>
      <c r="H13" s="252"/>
    </row>
    <row r="14" hidden="1" customHeight="1" spans="1:8">
      <c r="A14" s="276"/>
      <c r="B14" s="362" t="s">
        <v>257</v>
      </c>
      <c r="C14" s="344"/>
      <c r="D14" s="344"/>
      <c r="E14" s="344"/>
      <c r="F14" s="344"/>
      <c r="G14" s="268"/>
      <c r="H14" s="252"/>
    </row>
    <row r="15" hidden="1" customHeight="1" spans="1:8">
      <c r="A15" s="276" t="s">
        <v>505</v>
      </c>
      <c r="B15" s="362" t="s">
        <v>258</v>
      </c>
      <c r="C15" s="344"/>
      <c r="D15" s="344"/>
      <c r="E15" s="344"/>
      <c r="F15" s="268"/>
      <c r="G15" s="268"/>
      <c r="H15" s="252"/>
    </row>
    <row r="16" hidden="1" customHeight="1" spans="1:8">
      <c r="A16" s="276"/>
      <c r="B16" s="362" t="s">
        <v>259</v>
      </c>
      <c r="C16" s="344"/>
      <c r="D16" s="344"/>
      <c r="E16" s="344"/>
      <c r="F16" s="268"/>
      <c r="G16" s="268"/>
      <c r="H16" s="252"/>
    </row>
    <row r="17" hidden="1" customHeight="1" spans="1:8">
      <c r="A17" s="276"/>
      <c r="B17" s="362" t="s">
        <v>260</v>
      </c>
      <c r="C17" s="344"/>
      <c r="D17" s="344"/>
      <c r="E17" s="344"/>
      <c r="F17" s="268"/>
      <c r="G17" s="268"/>
      <c r="H17" s="252"/>
    </row>
    <row r="18" customHeight="1" spans="1:8">
      <c r="A18" s="364" t="s">
        <v>506</v>
      </c>
      <c r="B18" s="362" t="s">
        <v>261</v>
      </c>
      <c r="C18" s="344">
        <f>'4-6固定资产汇总'!C21</f>
        <v>0</v>
      </c>
      <c r="D18" s="344">
        <f>'4-6固定资产汇总'!F21</f>
        <v>0</v>
      </c>
      <c r="E18" s="344">
        <f>'4-6固定资产汇总'!I21</f>
        <v>1153983.45</v>
      </c>
      <c r="F18" s="344">
        <f>'4-6固定资产汇总'!L23</f>
        <v>15121170</v>
      </c>
      <c r="G18" s="268">
        <f t="shared" ref="G18:G25" si="0">F18-E18</f>
        <v>13967186.55</v>
      </c>
      <c r="H18" s="252">
        <f t="shared" ref="H18:H27" si="1">IF(E18=0,"",G18/E18*100)</f>
        <v>1210.3454819911</v>
      </c>
    </row>
    <row r="19" customHeight="1" spans="1:8">
      <c r="A19" s="276"/>
      <c r="B19" s="363" t="s">
        <v>262</v>
      </c>
      <c r="C19" s="344">
        <f>'4-6固定资产汇总'!C8</f>
        <v>0</v>
      </c>
      <c r="D19" s="344">
        <f>'4-6固定资产汇总'!F8</f>
        <v>0</v>
      </c>
      <c r="E19" s="344">
        <f>'4-6固定资产汇总'!I8</f>
        <v>1146867.62</v>
      </c>
      <c r="F19" s="344">
        <f>'4-6固定资产汇总'!L23</f>
        <v>15121170</v>
      </c>
      <c r="G19" s="268">
        <f t="shared" si="0"/>
        <v>13974302.38</v>
      </c>
      <c r="H19" s="252">
        <f t="shared" si="1"/>
        <v>1218.47562319355</v>
      </c>
    </row>
    <row r="20" customHeight="1" spans="1:8">
      <c r="A20" s="276"/>
      <c r="B20" s="365" t="s">
        <v>263</v>
      </c>
      <c r="C20" s="344">
        <f>'4-6固定资产汇总'!C14</f>
        <v>0</v>
      </c>
      <c r="D20" s="344">
        <f>'4-6固定资产汇总'!F14</f>
        <v>0</v>
      </c>
      <c r="E20" s="344">
        <f>'4-6固定资产汇总'!I14</f>
        <v>7115.83</v>
      </c>
      <c r="F20" s="344">
        <f>'4-6固定资产汇总'!J14</f>
        <v>7115.83</v>
      </c>
      <c r="G20" s="268">
        <f t="shared" si="0"/>
        <v>0</v>
      </c>
      <c r="H20" s="252">
        <f t="shared" si="1"/>
        <v>0</v>
      </c>
    </row>
    <row r="21" customHeight="1" spans="1:8">
      <c r="A21" s="276"/>
      <c r="B21" s="365" t="s">
        <v>264</v>
      </c>
      <c r="C21" s="344">
        <f>'4-6固定资产汇总'!C19</f>
        <v>0</v>
      </c>
      <c r="D21" s="344">
        <f>'4-6固定资产汇总'!F19</f>
        <v>0</v>
      </c>
      <c r="E21" s="344">
        <f>'4-6固定资产汇总'!I15</f>
        <v>0</v>
      </c>
      <c r="F21" s="344">
        <f>'4-6固定资产汇总'!J15</f>
        <v>0</v>
      </c>
      <c r="G21" s="268">
        <f t="shared" si="0"/>
        <v>0</v>
      </c>
      <c r="H21" s="252" t="str">
        <f t="shared" si="1"/>
        <v/>
      </c>
    </row>
    <row r="22" customHeight="1" spans="1:8">
      <c r="A22" s="276"/>
      <c r="B22" s="366" t="s">
        <v>265</v>
      </c>
      <c r="C22" s="344">
        <f>C18-C23</f>
        <v>0</v>
      </c>
      <c r="D22" s="344">
        <f>D18-D23</f>
        <v>0</v>
      </c>
      <c r="E22" s="344">
        <f>'4-6固定资产汇总'!I16</f>
        <v>0</v>
      </c>
      <c r="F22" s="344">
        <f>'4-6固定资产汇总'!J16</f>
        <v>0</v>
      </c>
      <c r="G22" s="268">
        <f t="shared" si="0"/>
        <v>0</v>
      </c>
      <c r="H22" s="252" t="str">
        <f t="shared" si="1"/>
        <v/>
      </c>
    </row>
    <row r="23" customHeight="1" spans="1:8">
      <c r="A23" s="276"/>
      <c r="B23" s="363" t="s">
        <v>266</v>
      </c>
      <c r="C23" s="344">
        <f>'4-6固定资产汇总'!D21</f>
        <v>0</v>
      </c>
      <c r="D23" s="344">
        <f>'4-6固定资产汇总'!G21</f>
        <v>0</v>
      </c>
      <c r="E23" s="344">
        <f>'4-6固定资产汇总'!J23</f>
        <v>949212.52</v>
      </c>
      <c r="F23" s="344">
        <f>'4-6固定资产汇总'!M23</f>
        <v>15064439.9</v>
      </c>
      <c r="G23" s="268">
        <f t="shared" si="0"/>
        <v>14115227.38</v>
      </c>
      <c r="H23" s="252">
        <f t="shared" si="1"/>
        <v>1487.04606003301</v>
      </c>
    </row>
    <row r="24" customHeight="1" spans="1:8">
      <c r="A24" s="276"/>
      <c r="B24" s="363" t="s">
        <v>262</v>
      </c>
      <c r="C24" s="344">
        <f>'4-6固定资产汇总'!D8</f>
        <v>0</v>
      </c>
      <c r="D24" s="344">
        <f>'4-6固定资产汇总'!G8</f>
        <v>0</v>
      </c>
      <c r="E24" s="344">
        <f>'4-6固定资产汇总'!J8</f>
        <v>942096.69</v>
      </c>
      <c r="F24" s="344">
        <f>'4-6固定资产汇总'!L23</f>
        <v>15121170</v>
      </c>
      <c r="G24" s="268">
        <f t="shared" si="0"/>
        <v>14179073.31</v>
      </c>
      <c r="H24" s="252">
        <f t="shared" si="1"/>
        <v>1505.05499706193</v>
      </c>
    </row>
    <row r="25" customHeight="1" spans="1:8">
      <c r="A25" s="276"/>
      <c r="B25" s="365" t="s">
        <v>263</v>
      </c>
      <c r="C25" s="344">
        <f>'4-6固定资产汇总'!D14</f>
        <v>0</v>
      </c>
      <c r="D25" s="344">
        <f>'4-6固定资产汇总'!G14</f>
        <v>0</v>
      </c>
      <c r="E25" s="344">
        <f>'4-6固定资产汇总'!J14</f>
        <v>7115.83</v>
      </c>
      <c r="F25" s="344">
        <f>'4-6固定资产汇总'!K14</f>
        <v>0</v>
      </c>
      <c r="G25" s="268">
        <f t="shared" si="0"/>
        <v>-7115.83</v>
      </c>
      <c r="H25" s="252">
        <f t="shared" si="1"/>
        <v>-100</v>
      </c>
    </row>
    <row r="26" customHeight="1" spans="1:8">
      <c r="A26" s="276"/>
      <c r="B26" s="365" t="s">
        <v>264</v>
      </c>
      <c r="C26" s="344">
        <f>'4-6固定资产汇总'!D19</f>
        <v>0</v>
      </c>
      <c r="D26" s="344">
        <f>'4-6固定资产汇总'!G19</f>
        <v>0</v>
      </c>
      <c r="E26" s="344">
        <f>'4-6固定资产汇总'!J19</f>
        <v>0</v>
      </c>
      <c r="F26" s="268">
        <f>'4-6固定资产汇总'!M19</f>
        <v>0</v>
      </c>
      <c r="G26" s="268">
        <f t="shared" ref="G26:G30" si="2">F26-E26</f>
        <v>0</v>
      </c>
      <c r="H26" s="252" t="str">
        <f t="shared" si="1"/>
        <v/>
      </c>
    </row>
    <row r="27" customHeight="1" spans="1:8">
      <c r="A27" s="276"/>
      <c r="B27" s="366" t="s">
        <v>267</v>
      </c>
      <c r="C27" s="344">
        <f>'4-6固定资产汇总'!D22</f>
        <v>0</v>
      </c>
      <c r="D27" s="344">
        <f>'4-6固定资产汇总'!G22</f>
        <v>0</v>
      </c>
      <c r="E27" s="344">
        <f>'4-6固定资产汇总'!J22</f>
        <v>0</v>
      </c>
      <c r="F27" s="344">
        <f>'4-6固定资产汇总'!K22</f>
        <v>0</v>
      </c>
      <c r="G27" s="268">
        <f t="shared" si="2"/>
        <v>0</v>
      </c>
      <c r="H27" s="252" t="str">
        <f t="shared" si="1"/>
        <v/>
      </c>
    </row>
    <row r="28" customHeight="1" spans="1:8">
      <c r="A28" s="276"/>
      <c r="B28" s="363" t="s">
        <v>268</v>
      </c>
      <c r="C28" s="344">
        <f>'4-6固定资产汇总'!D23</f>
        <v>0</v>
      </c>
      <c r="D28" s="344">
        <f>'4-6固定资产汇总'!G23</f>
        <v>0</v>
      </c>
      <c r="E28" s="344">
        <f>E23-E27</f>
        <v>949212.52</v>
      </c>
      <c r="F28" s="268">
        <f>F23</f>
        <v>15064439.9</v>
      </c>
      <c r="G28" s="268">
        <f t="shared" si="2"/>
        <v>14115227.38</v>
      </c>
      <c r="H28" s="252">
        <f t="shared" ref="H28:H44" si="3">IF(E28=0,"",G28/E28*100)</f>
        <v>1487.04606003301</v>
      </c>
    </row>
    <row r="29" hidden="1" customHeight="1" spans="1:8">
      <c r="A29" s="276" t="s">
        <v>507</v>
      </c>
      <c r="B29" s="362" t="s">
        <v>269</v>
      </c>
      <c r="C29" s="344">
        <f>'4-7在建工程汇总'!C28</f>
        <v>0</v>
      </c>
      <c r="D29" s="344">
        <f>'4-7在建工程汇总'!D28</f>
        <v>0</v>
      </c>
      <c r="E29" s="344">
        <f>'4-7在建工程汇总'!E28</f>
        <v>0</v>
      </c>
      <c r="F29" s="268">
        <f>'4-7在建工程汇总'!F28</f>
        <v>0</v>
      </c>
      <c r="G29" s="268">
        <f t="shared" si="2"/>
        <v>0</v>
      </c>
      <c r="H29" s="252" t="str">
        <f t="shared" si="3"/>
        <v/>
      </c>
    </row>
    <row r="30" hidden="1" customHeight="1" spans="1:8">
      <c r="A30" s="276" t="s">
        <v>508</v>
      </c>
      <c r="B30" s="362" t="s">
        <v>270</v>
      </c>
      <c r="C30" s="344">
        <f>'4-8工程物资'!G30</f>
        <v>0</v>
      </c>
      <c r="D30" s="344">
        <f>'4-8工程物资'!K30</f>
        <v>0</v>
      </c>
      <c r="E30" s="344">
        <f>'4-8工程物资'!O30</f>
        <v>0</v>
      </c>
      <c r="F30" s="268">
        <f>'4-8工程物资'!S30</f>
        <v>0</v>
      </c>
      <c r="G30" s="268">
        <f t="shared" si="2"/>
        <v>0</v>
      </c>
      <c r="H30" s="252" t="str">
        <f t="shared" si="3"/>
        <v/>
      </c>
    </row>
    <row r="31" hidden="1" customHeight="1" spans="1:8">
      <c r="A31" s="276" t="s">
        <v>509</v>
      </c>
      <c r="B31" s="362" t="s">
        <v>271</v>
      </c>
      <c r="C31" s="344"/>
      <c r="D31" s="344"/>
      <c r="E31" s="344"/>
      <c r="F31" s="344"/>
      <c r="G31" s="268"/>
      <c r="H31" s="252" t="str">
        <f t="shared" si="3"/>
        <v/>
      </c>
    </row>
    <row r="32" hidden="1" customHeight="1" spans="1:8">
      <c r="A32" s="276" t="s">
        <v>510</v>
      </c>
      <c r="B32" s="362" t="s">
        <v>272</v>
      </c>
      <c r="C32" s="344"/>
      <c r="D32" s="344"/>
      <c r="E32" s="344"/>
      <c r="F32" s="268"/>
      <c r="G32" s="268"/>
      <c r="H32" s="252" t="str">
        <f t="shared" si="3"/>
        <v/>
      </c>
    </row>
    <row r="33" hidden="1" customHeight="1" spans="1:8">
      <c r="A33" s="276" t="s">
        <v>511</v>
      </c>
      <c r="B33" s="362" t="s">
        <v>273</v>
      </c>
      <c r="C33" s="344"/>
      <c r="D33" s="344"/>
      <c r="E33" s="344"/>
      <c r="F33" s="268"/>
      <c r="G33" s="268"/>
      <c r="H33" s="252" t="str">
        <f t="shared" si="3"/>
        <v/>
      </c>
    </row>
    <row r="34" hidden="1" customHeight="1" spans="1:8">
      <c r="A34" s="276"/>
      <c r="B34" s="362" t="s">
        <v>274</v>
      </c>
      <c r="C34" s="344"/>
      <c r="D34" s="344"/>
      <c r="E34" s="344"/>
      <c r="F34" s="268"/>
      <c r="G34" s="268"/>
      <c r="H34" s="252" t="str">
        <f t="shared" si="3"/>
        <v/>
      </c>
    </row>
    <row r="35" hidden="1" customHeight="1" spans="1:8">
      <c r="A35" s="276"/>
      <c r="B35" s="362" t="s">
        <v>275</v>
      </c>
      <c r="C35" s="268"/>
      <c r="D35" s="268"/>
      <c r="E35" s="268"/>
      <c r="F35" s="268"/>
      <c r="G35" s="268"/>
      <c r="H35" s="252" t="str">
        <f t="shared" si="3"/>
        <v/>
      </c>
    </row>
    <row r="36" hidden="1" customHeight="1" spans="1:8">
      <c r="A36" s="276" t="s">
        <v>512</v>
      </c>
      <c r="B36" s="362" t="s">
        <v>276</v>
      </c>
      <c r="C36" s="344"/>
      <c r="D36" s="344"/>
      <c r="E36" s="344"/>
      <c r="F36" s="344"/>
      <c r="G36" s="268"/>
      <c r="H36" s="252" t="str">
        <f t="shared" si="3"/>
        <v/>
      </c>
    </row>
    <row r="37" hidden="1" customHeight="1" spans="1:8">
      <c r="A37" s="276"/>
      <c r="B37" s="362" t="s">
        <v>277</v>
      </c>
      <c r="C37" s="344"/>
      <c r="D37" s="344"/>
      <c r="E37" s="344"/>
      <c r="F37" s="344"/>
      <c r="G37" s="268"/>
      <c r="H37" s="252" t="str">
        <f t="shared" si="3"/>
        <v/>
      </c>
    </row>
    <row r="38" hidden="1" customHeight="1" spans="1:8">
      <c r="A38" s="276"/>
      <c r="B38" s="362" t="s">
        <v>278</v>
      </c>
      <c r="C38" s="344"/>
      <c r="D38" s="344"/>
      <c r="E38" s="344"/>
      <c r="F38" s="344"/>
      <c r="G38" s="268"/>
      <c r="H38" s="252" t="str">
        <f t="shared" si="3"/>
        <v/>
      </c>
    </row>
    <row r="39" hidden="1" customHeight="1" spans="1:8">
      <c r="A39" s="276"/>
      <c r="B39" s="362" t="s">
        <v>279</v>
      </c>
      <c r="C39" s="344"/>
      <c r="D39" s="344"/>
      <c r="E39" s="344"/>
      <c r="F39" s="344"/>
      <c r="G39" s="268"/>
      <c r="H39" s="252" t="str">
        <f t="shared" si="3"/>
        <v/>
      </c>
    </row>
    <row r="40" hidden="1" customHeight="1" spans="1:8">
      <c r="A40" s="276" t="s">
        <v>513</v>
      </c>
      <c r="B40" s="362" t="s">
        <v>280</v>
      </c>
      <c r="C40" s="344"/>
      <c r="D40" s="344"/>
      <c r="E40" s="344"/>
      <c r="F40" s="344"/>
      <c r="G40" s="268"/>
      <c r="H40" s="252" t="str">
        <f t="shared" si="3"/>
        <v/>
      </c>
    </row>
    <row r="41" hidden="1" customHeight="1" spans="1:8">
      <c r="A41" s="276" t="s">
        <v>514</v>
      </c>
      <c r="B41" s="362" t="s">
        <v>281</v>
      </c>
      <c r="C41" s="344"/>
      <c r="D41" s="344"/>
      <c r="E41" s="344"/>
      <c r="F41" s="344"/>
      <c r="G41" s="268"/>
      <c r="H41" s="252" t="str">
        <f t="shared" si="3"/>
        <v/>
      </c>
    </row>
    <row r="42" hidden="1" customHeight="1" spans="1:8">
      <c r="A42" s="276" t="s">
        <v>515</v>
      </c>
      <c r="B42" s="362" t="s">
        <v>282</v>
      </c>
      <c r="C42" s="344"/>
      <c r="D42" s="344"/>
      <c r="E42" s="344"/>
      <c r="F42" s="344"/>
      <c r="G42" s="268"/>
      <c r="H42" s="252" t="str">
        <f t="shared" si="3"/>
        <v/>
      </c>
    </row>
    <row r="43" hidden="1" customHeight="1" spans="1:8">
      <c r="A43" s="276" t="s">
        <v>516</v>
      </c>
      <c r="B43" s="362" t="s">
        <v>283</v>
      </c>
      <c r="C43" s="344"/>
      <c r="D43" s="344"/>
      <c r="E43" s="344"/>
      <c r="F43" s="344"/>
      <c r="G43" s="268"/>
      <c r="H43" s="252" t="str">
        <f t="shared" si="3"/>
        <v/>
      </c>
    </row>
    <row r="44" hidden="1" customHeight="1" spans="1:8">
      <c r="A44" s="276" t="s">
        <v>517</v>
      </c>
      <c r="B44" s="362" t="s">
        <v>284</v>
      </c>
      <c r="C44" s="344"/>
      <c r="D44" s="344"/>
      <c r="E44" s="344"/>
      <c r="F44" s="344"/>
      <c r="G44" s="268"/>
      <c r="H44" s="252" t="str">
        <f t="shared" si="3"/>
        <v/>
      </c>
    </row>
    <row r="45" customHeight="1" spans="1:8">
      <c r="A45" s="276"/>
      <c r="B45" s="367"/>
      <c r="C45" s="344"/>
      <c r="D45" s="344"/>
      <c r="E45" s="344"/>
      <c r="F45" s="268"/>
      <c r="G45" s="268"/>
      <c r="H45" s="252"/>
    </row>
    <row r="46" customHeight="1" spans="1:8">
      <c r="A46" s="276"/>
      <c r="B46" s="350"/>
      <c r="C46" s="344"/>
      <c r="D46" s="344"/>
      <c r="E46" s="344"/>
      <c r="F46" s="268"/>
      <c r="G46" s="268"/>
      <c r="H46" s="252"/>
    </row>
    <row r="47" customHeight="1" spans="1:8">
      <c r="A47" s="276"/>
      <c r="B47" s="350"/>
      <c r="C47" s="344"/>
      <c r="D47" s="344"/>
      <c r="E47" s="344"/>
      <c r="F47" s="268"/>
      <c r="G47" s="268"/>
      <c r="H47" s="252"/>
    </row>
    <row r="48" customHeight="1" spans="1:8">
      <c r="A48" s="349" t="s">
        <v>518</v>
      </c>
      <c r="B48" s="350"/>
      <c r="C48" s="344">
        <f>SUM(C7,C10:C11,C14,C17,C28:C32,C35,C39:C44)</f>
        <v>0</v>
      </c>
      <c r="D48" s="344">
        <f>SUM(D7,D10:D11,D14,D17,D28:D32,D35,D39:D44)</f>
        <v>0</v>
      </c>
      <c r="E48" s="344">
        <f>SUM(E7,E10:E11,E14,E17,E28:E32,E35,E39:E44)</f>
        <v>949212.52</v>
      </c>
      <c r="F48" s="344">
        <f>SUM(F7,F10:F11,F14,F17,F28:F32,F35,F39:F44)</f>
        <v>15064439.9</v>
      </c>
      <c r="G48" s="268">
        <f>F48-E48</f>
        <v>14115227.38</v>
      </c>
      <c r="H48" s="252">
        <f>IF(E48=0,"",G48/E48*100)</f>
        <v>1487.04606003301</v>
      </c>
    </row>
    <row r="49" customHeight="1" spans="6:6">
      <c r="F49" s="326" t="str">
        <f>"评估人员："&amp;基本信息输入表!$Q$36</f>
        <v>评估人员：王秀红</v>
      </c>
    </row>
    <row r="50" customHeight="1" spans="9:9">
      <c r="I50" s="326" t="s">
        <v>519</v>
      </c>
    </row>
  </sheetData>
  <mergeCells count="3">
    <mergeCell ref="A2:H2"/>
    <mergeCell ref="A3:H3"/>
    <mergeCell ref="A48:B48"/>
  </mergeCells>
  <printOptions horizontalCentered="1"/>
  <pageMargins left="0.984027777777778" right="0.984027777777778" top="0.984027777777778" bottom="0.984027777777778" header="0.313888888888889" footer="0.354166666666667"/>
  <pageSetup paperSize="9" fitToHeight="1000" orientation="landscape"/>
  <headerFooter scaleWithDoc="0">
    <oddFooter>&amp;R&amp;"宋体,常规"&amp;10&amp;P/&amp;N</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30"/>
  <sheetViews>
    <sheetView showGridLines="0" view="pageBreakPreview" zoomScaleNormal="100" topLeftCell="A12" workbookViewId="0">
      <selection activeCell="R9" sqref="R9"/>
    </sheetView>
  </sheetViews>
  <sheetFormatPr defaultColWidth="9" defaultRowHeight="15.75" customHeight="1"/>
  <cols>
    <col min="1" max="1" width="7" style="3" customWidth="1"/>
    <col min="2" max="2" width="25.625" style="3" customWidth="1"/>
    <col min="3" max="8" width="15.625" style="3" hidden="1" customWidth="1" outlineLevel="1"/>
    <col min="9" max="9" width="11.75" style="3" customWidth="1" collapsed="1"/>
    <col min="10" max="10" width="12" style="3" customWidth="1"/>
    <col min="11" max="11" width="8.125" style="3" customWidth="1"/>
    <col min="12" max="15" width="12.25" style="3" customWidth="1"/>
    <col min="16" max="16" width="8.5" style="3" customWidth="1"/>
    <col min="17" max="17" width="9.875" style="3" customWidth="1"/>
    <col min="18" max="18" width="12.625" style="3" customWidth="1"/>
    <col min="19" max="19" width="13.125" style="3" customWidth="1"/>
    <col min="20" max="20" width="14.875" style="3" customWidth="1"/>
    <col min="21" max="21" width="13" style="3" customWidth="1"/>
    <col min="22" max="26" width="12.625" style="3" customWidth="1"/>
    <col min="27" max="27" width="22" style="3" customWidth="1"/>
    <col min="28" max="16384" width="9" style="3"/>
  </cols>
  <sheetData>
    <row r="1" customHeight="1" spans="1:1">
      <c r="A1" s="5"/>
    </row>
    <row r="2" s="1" customFormat="1" ht="30" customHeight="1" spans="1:17">
      <c r="A2" s="6" t="s">
        <v>520</v>
      </c>
      <c r="B2" s="6"/>
      <c r="C2" s="6"/>
      <c r="D2" s="6"/>
      <c r="E2" s="6"/>
      <c r="F2" s="6"/>
      <c r="G2" s="6"/>
      <c r="H2" s="6"/>
      <c r="I2" s="6"/>
      <c r="J2" s="6"/>
      <c r="K2" s="6"/>
      <c r="L2" s="6"/>
      <c r="M2" s="6"/>
      <c r="N2" s="6"/>
      <c r="O2" s="6"/>
      <c r="P2" s="6"/>
      <c r="Q2" s="6"/>
    </row>
    <row r="3" customHeight="1" spans="1:17">
      <c r="A3" s="2" t="str">
        <f>"评估基准日："&amp;TEXT(基本信息输入表!M7,"yyyy年mm月dd日")</f>
        <v>评估基准日：2023年01月31日</v>
      </c>
      <c r="B3" s="2"/>
      <c r="C3" s="2"/>
      <c r="D3" s="2"/>
      <c r="E3" s="2"/>
      <c r="F3" s="2"/>
      <c r="G3" s="2"/>
      <c r="H3" s="2"/>
      <c r="I3" s="2"/>
      <c r="J3" s="2"/>
      <c r="K3" s="2"/>
      <c r="L3" s="2"/>
      <c r="M3" s="2"/>
      <c r="N3" s="2"/>
      <c r="O3" s="2"/>
      <c r="P3" s="2"/>
      <c r="Q3" s="2"/>
    </row>
    <row r="4" ht="14.1" customHeight="1" spans="1:17">
      <c r="A4" s="2"/>
      <c r="B4" s="2"/>
      <c r="C4" s="2"/>
      <c r="D4" s="2"/>
      <c r="E4" s="2"/>
      <c r="F4" s="2"/>
      <c r="G4" s="2"/>
      <c r="H4" s="2"/>
      <c r="I4" s="2"/>
      <c r="J4" s="2"/>
      <c r="K4" s="2"/>
      <c r="L4" s="2"/>
      <c r="M4" s="2"/>
      <c r="N4" s="2"/>
      <c r="O4" s="23" t="s">
        <v>521</v>
      </c>
      <c r="P4" s="23"/>
      <c r="Q4" s="23"/>
    </row>
    <row r="5" customHeight="1" spans="1:18">
      <c r="A5" s="3" t="str">
        <f>基本信息输入表!K6&amp;"："&amp;基本信息输入表!M6</f>
        <v>产权持有单位：山东烟草投资管理有限公司</v>
      </c>
      <c r="N5" s="267" t="s">
        <v>227</v>
      </c>
      <c r="O5" s="267"/>
      <c r="P5" s="267"/>
      <c r="Q5" s="267"/>
      <c r="R5" s="354" t="s">
        <v>522</v>
      </c>
    </row>
    <row r="6" s="2" customFormat="1" customHeight="1" spans="1:27">
      <c r="A6" s="8" t="s">
        <v>350</v>
      </c>
      <c r="B6" s="8" t="s">
        <v>351</v>
      </c>
      <c r="C6" s="137" t="s">
        <v>523</v>
      </c>
      <c r="D6" s="138"/>
      <c r="E6" s="139"/>
      <c r="F6" s="137" t="s">
        <v>379</v>
      </c>
      <c r="G6" s="138"/>
      <c r="H6" s="139"/>
      <c r="I6" s="19" t="s">
        <v>202</v>
      </c>
      <c r="J6" s="20"/>
      <c r="K6" s="54" t="s">
        <v>416</v>
      </c>
      <c r="L6" s="353" t="s">
        <v>203</v>
      </c>
      <c r="M6" s="8"/>
      <c r="N6" s="8" t="s">
        <v>524</v>
      </c>
      <c r="O6" s="8"/>
      <c r="P6" s="8" t="s">
        <v>205</v>
      </c>
      <c r="Q6" s="8"/>
      <c r="R6" s="8" t="s">
        <v>525</v>
      </c>
      <c r="S6" s="8"/>
      <c r="T6" s="8"/>
      <c r="U6" s="8"/>
      <c r="V6" s="8"/>
      <c r="W6" s="8" t="s">
        <v>526</v>
      </c>
      <c r="X6" s="8"/>
      <c r="Y6" s="8"/>
      <c r="Z6" s="8"/>
      <c r="AA6" s="8"/>
    </row>
    <row r="7" s="2" customFormat="1" customHeight="1" spans="1:27">
      <c r="A7" s="8"/>
      <c r="B7" s="8"/>
      <c r="C7" s="139" t="s">
        <v>493</v>
      </c>
      <c r="D7" s="139" t="s">
        <v>495</v>
      </c>
      <c r="E7" s="139" t="s">
        <v>416</v>
      </c>
      <c r="F7" s="139" t="s">
        <v>493</v>
      </c>
      <c r="G7" s="139" t="s">
        <v>495</v>
      </c>
      <c r="H7" s="139" t="s">
        <v>416</v>
      </c>
      <c r="I7" s="20" t="s">
        <v>493</v>
      </c>
      <c r="J7" s="8" t="s">
        <v>495</v>
      </c>
      <c r="K7" s="15"/>
      <c r="L7" s="8" t="s">
        <v>493</v>
      </c>
      <c r="M7" s="8" t="s">
        <v>495</v>
      </c>
      <c r="N7" s="8" t="s">
        <v>493</v>
      </c>
      <c r="O7" s="8" t="s">
        <v>495</v>
      </c>
      <c r="P7" s="8" t="s">
        <v>493</v>
      </c>
      <c r="Q7" s="8" t="s">
        <v>495</v>
      </c>
      <c r="R7" s="353" t="s">
        <v>527</v>
      </c>
      <c r="S7" s="353" t="s">
        <v>528</v>
      </c>
      <c r="T7" s="353" t="s">
        <v>529</v>
      </c>
      <c r="U7" s="353" t="s">
        <v>530</v>
      </c>
      <c r="V7" s="353" t="s">
        <v>531</v>
      </c>
      <c r="W7" s="355" t="s">
        <v>532</v>
      </c>
      <c r="X7" s="353" t="s">
        <v>533</v>
      </c>
      <c r="Y7" s="353" t="s">
        <v>534</v>
      </c>
      <c r="Z7" s="353" t="s">
        <v>535</v>
      </c>
      <c r="AA7" s="353" t="s">
        <v>536</v>
      </c>
    </row>
    <row r="8" customHeight="1" spans="1:27">
      <c r="A8" s="342"/>
      <c r="B8" s="343" t="s">
        <v>537</v>
      </c>
      <c r="C8" s="344">
        <f t="shared" ref="C8:E8" si="0">SUM(C9:C11)</f>
        <v>0</v>
      </c>
      <c r="D8" s="344">
        <f t="shared" si="0"/>
        <v>0</v>
      </c>
      <c r="E8" s="344">
        <f t="shared" si="0"/>
        <v>0</v>
      </c>
      <c r="F8" s="344"/>
      <c r="G8" s="344"/>
      <c r="H8" s="344"/>
      <c r="I8" s="344">
        <f>SUM(I9:I11)</f>
        <v>1146867.62</v>
      </c>
      <c r="J8" s="344">
        <f>SUM(J9:J11)</f>
        <v>942096.69</v>
      </c>
      <c r="K8" s="344">
        <f t="shared" ref="K8:M8" si="1">SUM(K9:K11)</f>
        <v>0</v>
      </c>
      <c r="L8" s="344">
        <f t="shared" si="1"/>
        <v>15048400</v>
      </c>
      <c r="M8" s="344">
        <f t="shared" si="1"/>
        <v>15048400</v>
      </c>
      <c r="N8" s="268">
        <f>L8-I8</f>
        <v>13901532.38</v>
      </c>
      <c r="O8" s="268">
        <f>M8-J8</f>
        <v>14106303.31</v>
      </c>
      <c r="P8" s="268">
        <f>N8/I8*100</f>
        <v>1212.13051424366</v>
      </c>
      <c r="Q8" s="268">
        <f>O8/J8*100</f>
        <v>1497.33073682702</v>
      </c>
      <c r="R8" s="17"/>
      <c r="S8" s="17"/>
      <c r="T8" s="17"/>
      <c r="U8" s="17">
        <f>R8-S8-T8</f>
        <v>0</v>
      </c>
      <c r="V8" s="356" t="e">
        <f>S8/R8</f>
        <v>#DIV/0!</v>
      </c>
      <c r="W8" s="17"/>
      <c r="X8" s="17"/>
      <c r="Y8" s="17"/>
      <c r="Z8" s="17"/>
      <c r="AA8" s="17"/>
    </row>
    <row r="9" customHeight="1" spans="1:27">
      <c r="A9" s="342" t="s">
        <v>538</v>
      </c>
      <c r="B9" s="345" t="s">
        <v>539</v>
      </c>
      <c r="C9" s="344">
        <f>'4-6-1房屋建筑物'!P30</f>
        <v>0</v>
      </c>
      <c r="D9" s="344">
        <f>'4-6-1房屋建筑物'!Q30</f>
        <v>0</v>
      </c>
      <c r="E9" s="344">
        <f>'4-6-1房屋建筑物'!R30</f>
        <v>0</v>
      </c>
      <c r="F9" s="344"/>
      <c r="G9" s="344"/>
      <c r="H9" s="344"/>
      <c r="I9" s="344">
        <f>'4-6-1房屋建筑物'!U29</f>
        <v>1146867.62</v>
      </c>
      <c r="J9" s="344">
        <f>'4-6-1房屋建筑物'!V29</f>
        <v>942096.69</v>
      </c>
      <c r="K9" s="344"/>
      <c r="L9" s="344">
        <f>'4-6-1房屋建筑物'!X29</f>
        <v>15048400</v>
      </c>
      <c r="M9" s="344">
        <f>'4-6-1房屋建筑物'!Z29</f>
        <v>15048400</v>
      </c>
      <c r="N9" s="268">
        <f t="shared" ref="N9:O11" si="2">L9-I9</f>
        <v>13901532.38</v>
      </c>
      <c r="O9" s="268">
        <f t="shared" si="2"/>
        <v>14106303.31</v>
      </c>
      <c r="P9" s="268">
        <f>N9/I9*100</f>
        <v>1212.13051424366</v>
      </c>
      <c r="Q9" s="268">
        <f>O9/J9*100</f>
        <v>1497.33073682702</v>
      </c>
      <c r="R9" s="17"/>
      <c r="S9" s="17"/>
      <c r="T9" s="17"/>
      <c r="U9" s="17">
        <f>R9-S9-T9</f>
        <v>0</v>
      </c>
      <c r="V9" s="356" t="e">
        <f>S9/R9</f>
        <v>#DIV/0!</v>
      </c>
      <c r="W9" s="17"/>
      <c r="X9" s="17"/>
      <c r="Y9" s="17"/>
      <c r="Z9" s="17"/>
      <c r="AA9" s="17"/>
    </row>
    <row r="10" customHeight="1" spans="1:27">
      <c r="A10" s="342" t="s">
        <v>540</v>
      </c>
      <c r="B10" s="345" t="s">
        <v>541</v>
      </c>
      <c r="C10" s="344">
        <f>'4-6-2构筑物'!K28</f>
        <v>0</v>
      </c>
      <c r="D10" s="344">
        <f>'4-6-2构筑物'!L28</f>
        <v>0</v>
      </c>
      <c r="E10" s="344">
        <f>'4-6-2构筑物'!M28</f>
        <v>0</v>
      </c>
      <c r="F10" s="344"/>
      <c r="G10" s="344"/>
      <c r="H10" s="344"/>
      <c r="I10" s="344">
        <f>'4-6-2构筑物'!L27</f>
        <v>0</v>
      </c>
      <c r="J10" s="344">
        <f>'4-6-2构筑物'!M27</f>
        <v>0</v>
      </c>
      <c r="K10" s="344"/>
      <c r="L10" s="344">
        <f>'4-6-2构筑物'!O27</f>
        <v>0</v>
      </c>
      <c r="M10" s="344">
        <f>'4-6-2构筑物'!Q27</f>
        <v>0</v>
      </c>
      <c r="N10" s="268">
        <f t="shared" si="2"/>
        <v>0</v>
      </c>
      <c r="O10" s="268">
        <f t="shared" si="2"/>
        <v>0</v>
      </c>
      <c r="P10" s="268"/>
      <c r="Q10" s="268"/>
      <c r="R10" s="17"/>
      <c r="S10" s="17"/>
      <c r="T10" s="17"/>
      <c r="U10" s="17">
        <f>R10-S10-T10</f>
        <v>0</v>
      </c>
      <c r="V10" s="356" t="e">
        <f>S10/R10</f>
        <v>#DIV/0!</v>
      </c>
      <c r="W10" s="17"/>
      <c r="X10" s="17"/>
      <c r="Y10" s="17"/>
      <c r="Z10" s="17"/>
      <c r="AA10" s="17"/>
    </row>
    <row r="11" customHeight="1" spans="1:27">
      <c r="A11" s="342" t="s">
        <v>542</v>
      </c>
      <c r="B11" s="345" t="s">
        <v>543</v>
      </c>
      <c r="C11" s="344">
        <f>'4-6-3管道沟槽'!L28</f>
        <v>0</v>
      </c>
      <c r="D11" s="344">
        <f>'4-6-3管道沟槽'!M28</f>
        <v>0</v>
      </c>
      <c r="E11" s="344">
        <f>'4-6-3管道沟槽'!N28</f>
        <v>0</v>
      </c>
      <c r="F11" s="344"/>
      <c r="G11" s="344"/>
      <c r="H11" s="344"/>
      <c r="I11" s="344">
        <f>'4-6-3管道沟槽'!R30</f>
        <v>0</v>
      </c>
      <c r="J11" s="344">
        <f>'4-6-3管道沟槽'!S30</f>
        <v>0</v>
      </c>
      <c r="K11" s="344"/>
      <c r="L11" s="344">
        <f>'4-6-3管道沟槽'!U30</f>
        <v>0</v>
      </c>
      <c r="M11" s="344">
        <f>'4-6-3管道沟槽'!W30</f>
        <v>0</v>
      </c>
      <c r="N11" s="268">
        <f t="shared" si="2"/>
        <v>0</v>
      </c>
      <c r="O11" s="268">
        <f t="shared" si="2"/>
        <v>0</v>
      </c>
      <c r="P11" s="268"/>
      <c r="Q11" s="268"/>
      <c r="R11" s="17"/>
      <c r="S11" s="17"/>
      <c r="T11" s="17"/>
      <c r="U11" s="17">
        <f>R11-S11-T11</f>
        <v>0</v>
      </c>
      <c r="V11" s="356" t="e">
        <f>S11/R11</f>
        <v>#DIV/0!</v>
      </c>
      <c r="W11" s="17"/>
      <c r="X11" s="17"/>
      <c r="Y11" s="17"/>
      <c r="Z11" s="17"/>
      <c r="AA11" s="17"/>
    </row>
    <row r="12" customHeight="1" spans="1:17">
      <c r="A12" s="342"/>
      <c r="B12" s="346"/>
      <c r="C12" s="346"/>
      <c r="D12" s="346"/>
      <c r="E12" s="346"/>
      <c r="F12" s="346"/>
      <c r="G12" s="346"/>
      <c r="H12" s="346"/>
      <c r="I12" s="344"/>
      <c r="J12" s="268"/>
      <c r="K12" s="268"/>
      <c r="L12" s="268"/>
      <c r="M12" s="268"/>
      <c r="N12" s="268"/>
      <c r="O12" s="268"/>
      <c r="P12" s="268"/>
      <c r="Q12" s="268"/>
    </row>
    <row r="13" customHeight="1" spans="1:17">
      <c r="A13" s="342"/>
      <c r="B13" s="345"/>
      <c r="C13" s="345"/>
      <c r="D13" s="345"/>
      <c r="E13" s="345"/>
      <c r="F13" s="345"/>
      <c r="G13" s="345"/>
      <c r="H13" s="345"/>
      <c r="I13" s="344"/>
      <c r="J13" s="268"/>
      <c r="K13" s="268"/>
      <c r="L13" s="268"/>
      <c r="M13" s="268"/>
      <c r="N13" s="268"/>
      <c r="O13" s="268"/>
      <c r="P13" s="268"/>
      <c r="Q13" s="268"/>
    </row>
    <row r="14" customHeight="1" spans="1:18">
      <c r="A14" s="342"/>
      <c r="B14" s="343" t="s">
        <v>544</v>
      </c>
      <c r="C14" s="344">
        <f t="shared" ref="C14:E14" si="3">SUM(C15:C17)</f>
        <v>0</v>
      </c>
      <c r="D14" s="344">
        <f t="shared" si="3"/>
        <v>0</v>
      </c>
      <c r="E14" s="344">
        <f t="shared" si="3"/>
        <v>0</v>
      </c>
      <c r="F14" s="344"/>
      <c r="G14" s="344"/>
      <c r="H14" s="344"/>
      <c r="I14" s="344">
        <f>SUM(I15:I17)</f>
        <v>7115.83</v>
      </c>
      <c r="J14" s="344">
        <f t="shared" ref="J14:M14" si="4">SUM(J15:J17)</f>
        <v>7115.83</v>
      </c>
      <c r="K14" s="344">
        <f t="shared" si="4"/>
        <v>0</v>
      </c>
      <c r="L14" s="344">
        <f t="shared" si="4"/>
        <v>72770</v>
      </c>
      <c r="M14" s="344">
        <f t="shared" si="4"/>
        <v>16039.9</v>
      </c>
      <c r="N14" s="268">
        <f t="shared" ref="N14:O14" si="5">L14-I14</f>
        <v>65654.17</v>
      </c>
      <c r="O14" s="268">
        <f t="shared" si="5"/>
        <v>8924.07</v>
      </c>
      <c r="P14" s="268">
        <f>N14/I14*100</f>
        <v>922.649501182575</v>
      </c>
      <c r="Q14" s="268">
        <f>O14/J14*100</f>
        <v>125.411512079406</v>
      </c>
      <c r="R14" s="28"/>
    </row>
    <row r="15" customHeight="1" spans="1:22">
      <c r="A15" s="342" t="s">
        <v>545</v>
      </c>
      <c r="B15" s="345" t="s">
        <v>546</v>
      </c>
      <c r="C15" s="344">
        <f>'4-6-4机器设备'!P280</f>
        <v>0</v>
      </c>
      <c r="D15" s="344">
        <f>'4-6-4机器设备'!Q280</f>
        <v>0</v>
      </c>
      <c r="E15" s="344">
        <f>'4-6-4机器设备'!R280</f>
        <v>0</v>
      </c>
      <c r="F15" s="344"/>
      <c r="G15" s="344"/>
      <c r="H15" s="344"/>
      <c r="I15" s="344"/>
      <c r="J15" s="344"/>
      <c r="K15" s="344"/>
      <c r="L15" s="344"/>
      <c r="M15" s="344"/>
      <c r="N15" s="268">
        <f t="shared" ref="N15:N17" si="6">L15-I15</f>
        <v>0</v>
      </c>
      <c r="O15" s="268">
        <f t="shared" ref="O15:O17" si="7">M15-J15</f>
        <v>0</v>
      </c>
      <c r="P15" s="268"/>
      <c r="Q15" s="268"/>
      <c r="R15" s="355"/>
      <c r="S15" s="355" t="s">
        <v>547</v>
      </c>
      <c r="T15" s="355" t="s">
        <v>548</v>
      </c>
      <c r="U15" s="355" t="s">
        <v>549</v>
      </c>
      <c r="V15" s="355" t="s">
        <v>550</v>
      </c>
    </row>
    <row r="16" customHeight="1" spans="1:22">
      <c r="A16" s="342" t="s">
        <v>551</v>
      </c>
      <c r="B16" s="345" t="s">
        <v>552</v>
      </c>
      <c r="C16" s="344">
        <f>'4-6-5车辆'!O28</f>
        <v>0</v>
      </c>
      <c r="D16" s="344">
        <f>'4-6-5车辆'!P28</f>
        <v>0</v>
      </c>
      <c r="E16" s="344">
        <f>'4-6-5车辆'!Q28</f>
        <v>0</v>
      </c>
      <c r="F16" s="344"/>
      <c r="G16" s="344"/>
      <c r="H16" s="344"/>
      <c r="I16" s="344"/>
      <c r="J16" s="344"/>
      <c r="K16" s="344"/>
      <c r="L16" s="344"/>
      <c r="M16" s="344"/>
      <c r="N16" s="268">
        <f t="shared" si="6"/>
        <v>0</v>
      </c>
      <c r="O16" s="268">
        <f t="shared" si="7"/>
        <v>0</v>
      </c>
      <c r="P16" s="268"/>
      <c r="Q16" s="268"/>
      <c r="R16" s="17"/>
      <c r="S16" s="17"/>
      <c r="T16" s="17"/>
      <c r="U16" s="17"/>
      <c r="V16" s="17"/>
    </row>
    <row r="17" customHeight="1" spans="1:17">
      <c r="A17" s="342" t="s">
        <v>553</v>
      </c>
      <c r="B17" s="345" t="s">
        <v>554</v>
      </c>
      <c r="C17" s="344">
        <f>'4-6-6电子设备'!L40</f>
        <v>0</v>
      </c>
      <c r="D17" s="344">
        <f>'4-6-6电子设备'!M40</f>
        <v>0</v>
      </c>
      <c r="E17" s="344">
        <f>'4-6-6电子设备'!N40</f>
        <v>0</v>
      </c>
      <c r="F17" s="344"/>
      <c r="G17" s="344"/>
      <c r="H17" s="344"/>
      <c r="I17" s="344">
        <f>'4-6-6电子设备'!R42</f>
        <v>7115.83</v>
      </c>
      <c r="J17" s="344">
        <f>'4-6-6电子设备'!S42</f>
        <v>7115.83</v>
      </c>
      <c r="K17" s="344">
        <v>0</v>
      </c>
      <c r="L17" s="344">
        <f>'4-6-6电子设备'!U42</f>
        <v>72770</v>
      </c>
      <c r="M17" s="344">
        <f>'4-6-6电子设备'!W42</f>
        <v>16039.9</v>
      </c>
      <c r="N17" s="268">
        <f t="shared" si="6"/>
        <v>65654.17</v>
      </c>
      <c r="O17" s="268">
        <f t="shared" si="7"/>
        <v>8924.07</v>
      </c>
      <c r="P17" s="268">
        <f t="shared" ref="P17" si="8">N17/I17*100</f>
        <v>922.649501182575</v>
      </c>
      <c r="Q17" s="268">
        <f t="shared" ref="Q17" si="9">O17/J17*100</f>
        <v>125.411512079406</v>
      </c>
    </row>
    <row r="18" customHeight="1" spans="1:17">
      <c r="A18" s="342"/>
      <c r="B18" s="345"/>
      <c r="C18" s="345"/>
      <c r="D18" s="345"/>
      <c r="E18" s="345"/>
      <c r="F18" s="345"/>
      <c r="G18" s="345"/>
      <c r="H18" s="345"/>
      <c r="I18" s="344"/>
      <c r="J18" s="268"/>
      <c r="K18" s="268"/>
      <c r="L18" s="268"/>
      <c r="M18" s="268"/>
      <c r="N18" s="268"/>
      <c r="O18" s="268"/>
      <c r="P18" s="268"/>
      <c r="Q18" s="268"/>
    </row>
    <row r="19" customHeight="1" spans="1:17">
      <c r="A19" s="342" t="s">
        <v>555</v>
      </c>
      <c r="B19" s="345" t="s">
        <v>556</v>
      </c>
      <c r="C19" s="344"/>
      <c r="D19" s="344"/>
      <c r="E19" s="344"/>
      <c r="F19" s="344"/>
      <c r="G19" s="344"/>
      <c r="H19" s="344"/>
      <c r="I19" s="344"/>
      <c r="J19" s="344"/>
      <c r="K19" s="344"/>
      <c r="L19" s="268"/>
      <c r="M19" s="268"/>
      <c r="N19" s="268"/>
      <c r="O19" s="268"/>
      <c r="P19" s="268"/>
      <c r="Q19" s="268"/>
    </row>
    <row r="20" customHeight="1" spans="1:17">
      <c r="A20" s="342"/>
      <c r="B20" s="345"/>
      <c r="C20" s="345"/>
      <c r="D20" s="345"/>
      <c r="E20" s="345"/>
      <c r="F20" s="345"/>
      <c r="G20" s="345"/>
      <c r="H20" s="345"/>
      <c r="I20" s="344"/>
      <c r="J20" s="268"/>
      <c r="K20" s="268"/>
      <c r="L20" s="268"/>
      <c r="M20" s="268"/>
      <c r="N20" s="268"/>
      <c r="O20" s="268"/>
      <c r="P20" s="268"/>
      <c r="Q20" s="268"/>
    </row>
    <row r="21" customHeight="1" spans="1:17">
      <c r="A21" s="347" t="s">
        <v>557</v>
      </c>
      <c r="B21" s="348"/>
      <c r="C21" s="344">
        <f t="shared" ref="C21:E21" si="10">C8+C14+C19</f>
        <v>0</v>
      </c>
      <c r="D21" s="344">
        <f t="shared" si="10"/>
        <v>0</v>
      </c>
      <c r="E21" s="344">
        <f t="shared" si="10"/>
        <v>0</v>
      </c>
      <c r="F21" s="344"/>
      <c r="G21" s="344"/>
      <c r="H21" s="344"/>
      <c r="I21" s="344">
        <f t="shared" ref="I21:M21" si="11">I8+I14</f>
        <v>1153983.45</v>
      </c>
      <c r="J21" s="344">
        <f t="shared" si="11"/>
        <v>949212.52</v>
      </c>
      <c r="K21" s="344">
        <f t="shared" si="11"/>
        <v>0</v>
      </c>
      <c r="L21" s="344">
        <f t="shared" si="11"/>
        <v>15121170</v>
      </c>
      <c r="M21" s="344">
        <f t="shared" si="11"/>
        <v>15064439.9</v>
      </c>
      <c r="N21" s="344"/>
      <c r="O21" s="268"/>
      <c r="P21" s="268"/>
      <c r="Q21" s="268"/>
    </row>
    <row r="22" customHeight="1" spans="1:17">
      <c r="A22" s="349" t="s">
        <v>558</v>
      </c>
      <c r="B22" s="350"/>
      <c r="C22" s="350"/>
      <c r="D22" s="344">
        <f>E21</f>
        <v>0</v>
      </c>
      <c r="E22" s="344"/>
      <c r="F22" s="344"/>
      <c r="G22" s="344"/>
      <c r="H22" s="350"/>
      <c r="I22" s="344"/>
      <c r="J22" s="268">
        <f>K21</f>
        <v>0</v>
      </c>
      <c r="K22" s="268"/>
      <c r="L22" s="344"/>
      <c r="M22" s="344"/>
      <c r="N22" s="268"/>
      <c r="O22" s="268"/>
      <c r="P22" s="268"/>
      <c r="Q22" s="268"/>
    </row>
    <row r="23" customHeight="1" spans="1:17">
      <c r="A23" s="351" t="s">
        <v>268</v>
      </c>
      <c r="B23" s="352"/>
      <c r="C23" s="344">
        <f t="shared" ref="C23:E23" si="12">C21-C22</f>
        <v>0</v>
      </c>
      <c r="D23" s="344">
        <f t="shared" si="12"/>
        <v>0</v>
      </c>
      <c r="E23" s="344">
        <f t="shared" si="12"/>
        <v>0</v>
      </c>
      <c r="F23" s="344"/>
      <c r="G23" s="344"/>
      <c r="H23" s="344"/>
      <c r="I23" s="344">
        <f>I21-I22</f>
        <v>1153983.45</v>
      </c>
      <c r="J23" s="344">
        <f>J21-J22</f>
        <v>949212.52</v>
      </c>
      <c r="K23" s="268"/>
      <c r="L23" s="344">
        <f>L21</f>
        <v>15121170</v>
      </c>
      <c r="M23" s="344">
        <f>M21</f>
        <v>15064439.9</v>
      </c>
      <c r="N23" s="268"/>
      <c r="O23" s="268"/>
      <c r="P23" s="268"/>
      <c r="Q23" s="268"/>
    </row>
    <row r="24" ht="24" customHeight="1" spans="1:17">
      <c r="A24" s="326"/>
      <c r="B24" s="326"/>
      <c r="C24" s="326"/>
      <c r="D24" s="326"/>
      <c r="E24" s="326"/>
      <c r="F24" s="326"/>
      <c r="G24" s="326"/>
      <c r="H24" s="326"/>
      <c r="I24" s="326"/>
      <c r="J24" s="326"/>
      <c r="K24" s="326"/>
      <c r="L24" s="326"/>
      <c r="M24" s="326"/>
      <c r="N24" s="326"/>
      <c r="O24" s="326"/>
      <c r="P24" s="326"/>
      <c r="Q24" s="326"/>
    </row>
    <row r="25" customHeight="1" spans="18:18">
      <c r="R25" s="28"/>
    </row>
    <row r="30" customHeight="1" spans="9:10">
      <c r="I30" s="3">
        <f>I23/10000</f>
        <v>115.398345</v>
      </c>
      <c r="J30" s="3">
        <f>J23/10000</f>
        <v>94.921252</v>
      </c>
    </row>
  </sheetData>
  <mergeCells count="18">
    <mergeCell ref="A2:Q2"/>
    <mergeCell ref="A3:Q3"/>
    <mergeCell ref="O4:Q4"/>
    <mergeCell ref="N5:Q5"/>
    <mergeCell ref="C6:E6"/>
    <mergeCell ref="F6:H6"/>
    <mergeCell ref="I6:J6"/>
    <mergeCell ref="L6:M6"/>
    <mergeCell ref="N6:O6"/>
    <mergeCell ref="P6:Q6"/>
    <mergeCell ref="R6:V6"/>
    <mergeCell ref="W6:AA6"/>
    <mergeCell ref="A21:B21"/>
    <mergeCell ref="A22:B22"/>
    <mergeCell ref="A23:B23"/>
    <mergeCell ref="A6:A7"/>
    <mergeCell ref="B6:B7"/>
    <mergeCell ref="K6:K7"/>
  </mergeCells>
  <printOptions horizontalCentered="1"/>
  <pageMargins left="0.984027777777778" right="0.984027777777778" top="0.984027777777778" bottom="0.984027777777778" header="0.313888888888889" footer="0.354166666666667"/>
  <pageSetup paperSize="9" scale="88" fitToHeight="1000" orientation="landscape"/>
  <headerFooter scaleWithDoc="0">
    <oddFooter>&amp;R&amp;"宋体,常规"&amp;10&amp;P/&amp;N</oddFooter>
  </headerFooter>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AD84"/>
  <sheetViews>
    <sheetView showGridLines="0" workbookViewId="0">
      <selection activeCell="Z29" sqref="Z29"/>
    </sheetView>
  </sheetViews>
  <sheetFormatPr defaultColWidth="9" defaultRowHeight="15.75" customHeight="1"/>
  <cols>
    <col min="1" max="1" width="5" style="3" customWidth="1"/>
    <col min="2" max="2" width="7.875" style="272" hidden="1" customWidth="1" outlineLevel="1"/>
    <col min="3" max="3" width="9.375" style="3" hidden="1" customWidth="1" outlineLevel="1"/>
    <col min="4" max="4" width="10.75" style="3" hidden="1" customWidth="1" outlineLevel="1"/>
    <col min="5" max="5" width="7.75" style="3" hidden="1" customWidth="1" outlineLevel="1"/>
    <col min="6" max="6" width="24.125" style="3" hidden="1" customWidth="1" outlineLevel="1"/>
    <col min="7" max="7" width="20" style="3" customWidth="1" collapsed="1"/>
    <col min="8" max="8" width="12.75" style="3" hidden="1" customWidth="1"/>
    <col min="9" max="9" width="12.625" style="3" customWidth="1"/>
    <col min="10" max="10" width="5.5" style="3" hidden="1" customWidth="1"/>
    <col min="11" max="11" width="11.25" style="3" hidden="1" customWidth="1"/>
    <col min="12" max="12" width="4.375" style="3" hidden="1" customWidth="1"/>
    <col min="13" max="13" width="5" style="3" hidden="1" customWidth="1"/>
    <col min="14" max="14" width="5.75" style="3" hidden="1" customWidth="1"/>
    <col min="15" max="15" width="5" style="3" hidden="1" customWidth="1"/>
    <col min="16" max="16" width="5.25" style="3" hidden="1" customWidth="1"/>
    <col min="17" max="17" width="8.875" style="3" hidden="1" customWidth="1"/>
    <col min="18" max="18" width="7.75" style="3" hidden="1" customWidth="1"/>
    <col min="19" max="19" width="8.375" style="3" hidden="1" customWidth="1"/>
    <col min="20" max="20" width="5.25" style="3" hidden="1" customWidth="1"/>
    <col min="21" max="22" width="10.625" style="3" hidden="1" customWidth="1"/>
    <col min="23" max="23" width="8" style="3" hidden="1" customWidth="1"/>
    <col min="24" max="24" width="11.25" style="3" customWidth="1"/>
    <col min="25" max="25" width="7.75" style="3" customWidth="1"/>
    <col min="26" max="26" width="12.25" style="3" customWidth="1"/>
    <col min="27" max="28" width="9.125" style="3" hidden="1" customWidth="1"/>
    <col min="29" max="29" width="9.25" style="3" hidden="1" customWidth="1"/>
    <col min="30" max="30" width="10" style="273" hidden="1" customWidth="1"/>
    <col min="31" max="16384" width="9" style="3"/>
  </cols>
  <sheetData>
    <row r="1" customHeight="1" spans="1:1">
      <c r="A1" s="231" t="s">
        <v>311</v>
      </c>
    </row>
    <row r="2" s="1" customFormat="1" ht="30" customHeight="1" spans="1:30">
      <c r="A2" s="6" t="s">
        <v>559</v>
      </c>
      <c r="B2" s="6"/>
      <c r="C2" s="6"/>
      <c r="D2" s="6"/>
      <c r="E2" s="6"/>
      <c r="F2" s="6"/>
      <c r="G2" s="6"/>
      <c r="H2" s="6"/>
      <c r="I2" s="6"/>
      <c r="J2" s="6"/>
      <c r="K2" s="6"/>
      <c r="L2" s="6"/>
      <c r="M2" s="6"/>
      <c r="N2" s="6"/>
      <c r="O2" s="6"/>
      <c r="P2" s="6"/>
      <c r="Q2" s="6"/>
      <c r="R2" s="6"/>
      <c r="S2" s="6"/>
      <c r="T2" s="6"/>
      <c r="U2" s="6"/>
      <c r="V2" s="6"/>
      <c r="W2" s="6"/>
      <c r="X2" s="6"/>
      <c r="Y2" s="6"/>
      <c r="Z2" s="6"/>
      <c r="AA2" s="6"/>
      <c r="AB2" s="6"/>
      <c r="AC2" s="6"/>
      <c r="AD2" s="325"/>
    </row>
    <row r="3" customHeight="1" spans="1:30">
      <c r="A3" s="274" t="str">
        <f>"评估基准日："&amp;TEXT(基本信息输入表!M7,"yyyy年mm月dd日")</f>
        <v>评估基准日：2023年01月31日</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326"/>
    </row>
    <row r="4" ht="14.1" customHeight="1" spans="1:30">
      <c r="A4" s="2"/>
      <c r="B4" s="275"/>
      <c r="C4" s="2"/>
      <c r="D4" s="2"/>
      <c r="E4" s="2"/>
      <c r="F4" s="2"/>
      <c r="G4" s="2"/>
      <c r="H4" s="2"/>
      <c r="I4" s="2"/>
      <c r="J4" s="2"/>
      <c r="K4" s="2"/>
      <c r="L4" s="2"/>
      <c r="M4" s="2"/>
      <c r="N4" s="2"/>
      <c r="O4" s="2"/>
      <c r="P4" s="2"/>
      <c r="Q4" s="2"/>
      <c r="R4" s="2"/>
      <c r="S4" s="2"/>
      <c r="T4" s="2"/>
      <c r="U4" s="2"/>
      <c r="V4" s="2"/>
      <c r="W4" s="2"/>
      <c r="X4" s="2"/>
      <c r="Y4" s="2"/>
      <c r="Z4" s="2"/>
      <c r="AA4" s="2"/>
      <c r="AB4" s="23" t="s">
        <v>560</v>
      </c>
      <c r="AC4" s="23"/>
      <c r="AD4" s="326"/>
    </row>
    <row r="5" customHeight="1" spans="1:30">
      <c r="A5" s="3" t="str">
        <f>基本信息输入表!K6&amp;"："&amp;基本信息输入表!M6</f>
        <v>产权持有单位：山东烟草投资管理有限公司</v>
      </c>
      <c r="AC5" s="327" t="s">
        <v>561</v>
      </c>
      <c r="AD5" s="326"/>
    </row>
    <row r="6" s="2" customFormat="1" ht="13.9" customHeight="1" spans="1:30">
      <c r="A6" s="276" t="s">
        <v>228</v>
      </c>
      <c r="B6" s="277" t="s">
        <v>562</v>
      </c>
      <c r="C6" s="278" t="s">
        <v>563</v>
      </c>
      <c r="D6" s="279" t="s">
        <v>564</v>
      </c>
      <c r="E6" s="279"/>
      <c r="F6" s="280" t="s">
        <v>565</v>
      </c>
      <c r="G6" s="278" t="s">
        <v>566</v>
      </c>
      <c r="H6" s="278" t="s">
        <v>567</v>
      </c>
      <c r="I6" s="279" t="s">
        <v>568</v>
      </c>
      <c r="J6" s="279" t="s">
        <v>569</v>
      </c>
      <c r="K6" s="279" t="s">
        <v>570</v>
      </c>
      <c r="L6" s="278" t="s">
        <v>571</v>
      </c>
      <c r="M6" s="278" t="s">
        <v>572</v>
      </c>
      <c r="N6" s="278" t="s">
        <v>573</v>
      </c>
      <c r="O6" s="278" t="s">
        <v>574</v>
      </c>
      <c r="P6" s="278" t="s">
        <v>575</v>
      </c>
      <c r="Q6" s="278" t="s">
        <v>576</v>
      </c>
      <c r="R6" s="308" t="s">
        <v>577</v>
      </c>
      <c r="S6" s="308" t="s">
        <v>578</v>
      </c>
      <c r="T6" s="278" t="s">
        <v>579</v>
      </c>
      <c r="U6" s="276" t="s">
        <v>202</v>
      </c>
      <c r="V6" s="276"/>
      <c r="W6" s="278" t="s">
        <v>416</v>
      </c>
      <c r="X6" s="309" t="s">
        <v>203</v>
      </c>
      <c r="Y6" s="328"/>
      <c r="Z6" s="329"/>
      <c r="AA6" s="308" t="s">
        <v>500</v>
      </c>
      <c r="AB6" s="330" t="s">
        <v>580</v>
      </c>
      <c r="AC6" s="308" t="s">
        <v>380</v>
      </c>
      <c r="AD6" s="274"/>
    </row>
    <row r="7" s="2" customFormat="1" ht="13.9" customHeight="1" spans="1:30">
      <c r="A7" s="281"/>
      <c r="B7" s="282"/>
      <c r="C7" s="283"/>
      <c r="D7" s="284" t="s">
        <v>581</v>
      </c>
      <c r="E7" s="282" t="s">
        <v>582</v>
      </c>
      <c r="F7" s="285"/>
      <c r="G7" s="283"/>
      <c r="H7" s="286"/>
      <c r="I7" s="282"/>
      <c r="J7" s="282"/>
      <c r="K7" s="282"/>
      <c r="L7" s="299"/>
      <c r="M7" s="300"/>
      <c r="N7" s="300"/>
      <c r="O7" s="300"/>
      <c r="P7" s="299"/>
      <c r="Q7" s="300"/>
      <c r="R7" s="310"/>
      <c r="S7" s="311"/>
      <c r="T7" s="300"/>
      <c r="U7" s="312" t="s">
        <v>583</v>
      </c>
      <c r="V7" s="313" t="s">
        <v>584</v>
      </c>
      <c r="W7" s="314"/>
      <c r="X7" s="312" t="s">
        <v>583</v>
      </c>
      <c r="Y7" s="313" t="s">
        <v>585</v>
      </c>
      <c r="Z7" s="312" t="s">
        <v>584</v>
      </c>
      <c r="AA7" s="331"/>
      <c r="AB7" s="332"/>
      <c r="AC7" s="333"/>
      <c r="AD7" s="334" t="s">
        <v>586</v>
      </c>
    </row>
    <row r="8" s="270" customFormat="1" ht="26" spans="1:30">
      <c r="A8" s="238">
        <v>1</v>
      </c>
      <c r="B8" s="244"/>
      <c r="C8" s="243">
        <v>51003118</v>
      </c>
      <c r="D8" s="245">
        <v>4874</v>
      </c>
      <c r="E8" s="242" t="s">
        <v>587</v>
      </c>
      <c r="F8" s="287" t="s">
        <v>588</v>
      </c>
      <c r="G8" s="288" t="s">
        <v>589</v>
      </c>
      <c r="H8" s="288" t="s">
        <v>94</v>
      </c>
      <c r="I8" s="301" t="s">
        <v>590</v>
      </c>
      <c r="J8" s="302" t="s">
        <v>591</v>
      </c>
      <c r="K8" s="303" t="s">
        <v>592</v>
      </c>
      <c r="L8" s="152" t="s">
        <v>593</v>
      </c>
      <c r="M8" s="279"/>
      <c r="N8" s="277" t="s">
        <v>594</v>
      </c>
      <c r="O8" s="279">
        <v>3</v>
      </c>
      <c r="P8" s="304" t="s">
        <v>595</v>
      </c>
      <c r="Q8" s="315">
        <v>81.21</v>
      </c>
      <c r="R8" s="316">
        <v>32112</v>
      </c>
      <c r="S8" s="263">
        <f>U8/Q8</f>
        <v>692.346016500431</v>
      </c>
      <c r="T8" s="317">
        <v>20</v>
      </c>
      <c r="U8" s="318">
        <v>56225.42</v>
      </c>
      <c r="V8" s="318">
        <v>56225.42</v>
      </c>
      <c r="W8" s="263"/>
      <c r="X8" s="263">
        <v>1068700</v>
      </c>
      <c r="Y8" s="264"/>
      <c r="Z8" s="263">
        <v>1068700</v>
      </c>
      <c r="AA8" s="268">
        <f>ROUND((Z8-V8)/V8*100,2)</f>
        <v>1800.74</v>
      </c>
      <c r="AB8" s="263">
        <f>X8/Q8</f>
        <v>13159.7093953947</v>
      </c>
      <c r="AC8" s="240"/>
      <c r="AD8" s="274" t="s">
        <v>596</v>
      </c>
    </row>
    <row r="9" s="270" customFormat="1" ht="26" spans="1:30">
      <c r="A9" s="238">
        <v>2</v>
      </c>
      <c r="B9" s="244"/>
      <c r="C9" s="243"/>
      <c r="D9" s="245"/>
      <c r="E9" s="244"/>
      <c r="F9" s="287"/>
      <c r="G9" s="288" t="s">
        <v>597</v>
      </c>
      <c r="H9" s="288" t="s">
        <v>94</v>
      </c>
      <c r="I9" s="301" t="s">
        <v>598</v>
      </c>
      <c r="J9" s="302" t="s">
        <v>591</v>
      </c>
      <c r="K9" s="303" t="s">
        <v>592</v>
      </c>
      <c r="L9" s="152" t="s">
        <v>593</v>
      </c>
      <c r="M9" s="279"/>
      <c r="N9" s="277" t="s">
        <v>599</v>
      </c>
      <c r="O9" s="279">
        <v>3</v>
      </c>
      <c r="P9" s="304" t="s">
        <v>595</v>
      </c>
      <c r="Q9" s="315">
        <v>96.68</v>
      </c>
      <c r="R9" s="316">
        <v>32112</v>
      </c>
      <c r="S9" s="263">
        <f t="shared" ref="S9:S22" si="0">U9/Q9</f>
        <v>667.878775341332</v>
      </c>
      <c r="T9" s="317">
        <v>20</v>
      </c>
      <c r="U9" s="318">
        <v>64570.52</v>
      </c>
      <c r="V9" s="318">
        <v>64570.52</v>
      </c>
      <c r="W9" s="263"/>
      <c r="X9" s="263">
        <v>1216200</v>
      </c>
      <c r="Y9" s="264"/>
      <c r="Z9" s="263">
        <v>1216200</v>
      </c>
      <c r="AA9" s="268">
        <f t="shared" ref="AA9:AA22" si="1">ROUND((Z9-V9)/V9*100,2)</f>
        <v>1783.52</v>
      </c>
      <c r="AB9" s="263">
        <f t="shared" ref="AB9:AB22" si="2">X9/Q9</f>
        <v>12579.6441870087</v>
      </c>
      <c r="AC9" s="240"/>
      <c r="AD9" s="274" t="s">
        <v>600</v>
      </c>
    </row>
    <row r="10" s="271" customFormat="1" ht="26" spans="1:30">
      <c r="A10" s="289">
        <v>3</v>
      </c>
      <c r="B10" s="290"/>
      <c r="C10" s="291" t="s">
        <v>601</v>
      </c>
      <c r="D10" s="292">
        <v>8142.6</v>
      </c>
      <c r="E10" s="293" t="s">
        <v>587</v>
      </c>
      <c r="F10" s="294" t="s">
        <v>602</v>
      </c>
      <c r="G10" s="288" t="s">
        <v>603</v>
      </c>
      <c r="H10" s="288" t="s">
        <v>94</v>
      </c>
      <c r="I10" s="305" t="s">
        <v>604</v>
      </c>
      <c r="J10" s="302" t="s">
        <v>591</v>
      </c>
      <c r="K10" s="303" t="s">
        <v>605</v>
      </c>
      <c r="L10" s="152" t="s">
        <v>593</v>
      </c>
      <c r="M10" s="279"/>
      <c r="N10" s="277" t="s">
        <v>606</v>
      </c>
      <c r="O10" s="279">
        <v>3</v>
      </c>
      <c r="P10" s="304" t="s">
        <v>595</v>
      </c>
      <c r="Q10" s="315">
        <v>64.41</v>
      </c>
      <c r="R10" s="316">
        <v>32112</v>
      </c>
      <c r="S10" s="263">
        <f t="shared" si="0"/>
        <v>665.40987424313</v>
      </c>
      <c r="T10" s="317">
        <v>20</v>
      </c>
      <c r="U10" s="318">
        <v>42859.05</v>
      </c>
      <c r="V10" s="318">
        <v>42859.05</v>
      </c>
      <c r="W10" s="319"/>
      <c r="X10" s="263">
        <v>839400</v>
      </c>
      <c r="Y10" s="335"/>
      <c r="Z10" s="263">
        <v>839400</v>
      </c>
      <c r="AA10" s="268">
        <f t="shared" si="1"/>
        <v>1858.51</v>
      </c>
      <c r="AB10" s="263">
        <f t="shared" si="2"/>
        <v>13032.1378667909</v>
      </c>
      <c r="AC10" s="336"/>
      <c r="AD10" s="337" t="s">
        <v>607</v>
      </c>
    </row>
    <row r="11" s="271" customFormat="1" ht="26" spans="1:30">
      <c r="A11" s="289">
        <v>4</v>
      </c>
      <c r="B11" s="290"/>
      <c r="C11" s="291"/>
      <c r="D11" s="295"/>
      <c r="E11" s="290"/>
      <c r="F11" s="294"/>
      <c r="G11" s="288" t="s">
        <v>608</v>
      </c>
      <c r="H11" s="288" t="s">
        <v>94</v>
      </c>
      <c r="I11" s="305" t="s">
        <v>609</v>
      </c>
      <c r="J11" s="302" t="s">
        <v>591</v>
      </c>
      <c r="K11" s="303" t="s">
        <v>605</v>
      </c>
      <c r="L11" s="152" t="s">
        <v>593</v>
      </c>
      <c r="M11" s="279"/>
      <c r="N11" s="277" t="s">
        <v>599</v>
      </c>
      <c r="O11" s="279">
        <v>3</v>
      </c>
      <c r="P11" s="304" t="s">
        <v>595</v>
      </c>
      <c r="Q11" s="315">
        <v>61.9</v>
      </c>
      <c r="R11" s="316">
        <v>32112</v>
      </c>
      <c r="S11" s="263">
        <f t="shared" si="0"/>
        <v>658.950242326333</v>
      </c>
      <c r="T11" s="317">
        <v>20</v>
      </c>
      <c r="U11" s="318">
        <v>40789.02</v>
      </c>
      <c r="V11" s="318">
        <v>40789.02</v>
      </c>
      <c r="W11" s="319"/>
      <c r="X11" s="263">
        <v>790500</v>
      </c>
      <c r="Y11" s="335"/>
      <c r="Z11" s="263">
        <v>790500</v>
      </c>
      <c r="AA11" s="268">
        <f t="shared" si="1"/>
        <v>1838.02</v>
      </c>
      <c r="AB11" s="263">
        <f t="shared" si="2"/>
        <v>12770.5977382876</v>
      </c>
      <c r="AC11" s="338"/>
      <c r="AD11" s="337" t="s">
        <v>610</v>
      </c>
    </row>
    <row r="12" s="271" customFormat="1" ht="26" spans="1:30">
      <c r="A12" s="289">
        <v>5</v>
      </c>
      <c r="B12" s="290"/>
      <c r="C12" s="291"/>
      <c r="D12" s="295"/>
      <c r="E12" s="290"/>
      <c r="F12" s="294"/>
      <c r="G12" s="288" t="s">
        <v>611</v>
      </c>
      <c r="H12" s="288" t="s">
        <v>94</v>
      </c>
      <c r="I12" s="305" t="s">
        <v>612</v>
      </c>
      <c r="J12" s="302" t="s">
        <v>591</v>
      </c>
      <c r="K12" s="303" t="s">
        <v>605</v>
      </c>
      <c r="L12" s="152" t="s">
        <v>593</v>
      </c>
      <c r="M12" s="279"/>
      <c r="N12" s="277" t="s">
        <v>599</v>
      </c>
      <c r="O12" s="279">
        <v>3</v>
      </c>
      <c r="P12" s="304" t="s">
        <v>595</v>
      </c>
      <c r="Q12" s="315">
        <v>64.41</v>
      </c>
      <c r="R12" s="316">
        <v>32112</v>
      </c>
      <c r="S12" s="263">
        <f t="shared" si="0"/>
        <v>658.779071572737</v>
      </c>
      <c r="T12" s="317">
        <v>20</v>
      </c>
      <c r="U12" s="318">
        <v>42431.96</v>
      </c>
      <c r="V12" s="318">
        <v>42431.96</v>
      </c>
      <c r="W12" s="319"/>
      <c r="X12" s="263">
        <v>822600</v>
      </c>
      <c r="Y12" s="335"/>
      <c r="Z12" s="263">
        <v>822600</v>
      </c>
      <c r="AA12" s="268">
        <f t="shared" si="1"/>
        <v>1838.63</v>
      </c>
      <c r="AB12" s="263">
        <f t="shared" si="2"/>
        <v>12771.3088029809</v>
      </c>
      <c r="AC12" s="339"/>
      <c r="AD12" s="337" t="s">
        <v>613</v>
      </c>
    </row>
    <row r="13" s="271" customFormat="1" ht="26" spans="1:30">
      <c r="A13" s="289">
        <v>6</v>
      </c>
      <c r="B13" s="290"/>
      <c r="C13" s="291"/>
      <c r="D13" s="295"/>
      <c r="E13" s="290"/>
      <c r="F13" s="296"/>
      <c r="G13" s="288" t="s">
        <v>614</v>
      </c>
      <c r="H13" s="288" t="s">
        <v>94</v>
      </c>
      <c r="I13" s="305" t="s">
        <v>615</v>
      </c>
      <c r="J13" s="302" t="s">
        <v>591</v>
      </c>
      <c r="K13" s="303" t="s">
        <v>605</v>
      </c>
      <c r="L13" s="152" t="s">
        <v>593</v>
      </c>
      <c r="M13" s="279"/>
      <c r="N13" s="277" t="s">
        <v>599</v>
      </c>
      <c r="O13" s="279">
        <v>3</v>
      </c>
      <c r="P13" s="304" t="s">
        <v>595</v>
      </c>
      <c r="Q13" s="315">
        <v>61.9</v>
      </c>
      <c r="R13" s="316">
        <v>32112</v>
      </c>
      <c r="S13" s="263">
        <f t="shared" si="0"/>
        <v>658.950242326333</v>
      </c>
      <c r="T13" s="317">
        <v>20</v>
      </c>
      <c r="U13" s="318">
        <v>40789.02</v>
      </c>
      <c r="V13" s="318">
        <v>40789.02</v>
      </c>
      <c r="W13" s="319"/>
      <c r="X13" s="263">
        <v>790500</v>
      </c>
      <c r="Y13" s="335"/>
      <c r="Z13" s="263">
        <v>790500</v>
      </c>
      <c r="AA13" s="268">
        <f t="shared" si="1"/>
        <v>1838.02</v>
      </c>
      <c r="AB13" s="263">
        <f t="shared" si="2"/>
        <v>12770.5977382876</v>
      </c>
      <c r="AC13" s="340"/>
      <c r="AD13" s="337" t="s">
        <v>616</v>
      </c>
    </row>
    <row r="14" s="271" customFormat="1" ht="26" spans="1:30">
      <c r="A14" s="289">
        <v>7</v>
      </c>
      <c r="B14" s="290"/>
      <c r="C14" s="291"/>
      <c r="D14" s="295"/>
      <c r="E14" s="290"/>
      <c r="F14" s="296"/>
      <c r="G14" s="288" t="s">
        <v>617</v>
      </c>
      <c r="H14" s="288" t="s">
        <v>94</v>
      </c>
      <c r="I14" s="305" t="s">
        <v>618</v>
      </c>
      <c r="J14" s="302" t="s">
        <v>591</v>
      </c>
      <c r="K14" s="303" t="s">
        <v>619</v>
      </c>
      <c r="L14" s="152" t="s">
        <v>593</v>
      </c>
      <c r="M14" s="279"/>
      <c r="N14" s="277" t="s">
        <v>606</v>
      </c>
      <c r="O14" s="279">
        <v>3</v>
      </c>
      <c r="P14" s="304" t="s">
        <v>595</v>
      </c>
      <c r="Q14" s="315">
        <v>61.65</v>
      </c>
      <c r="R14" s="316">
        <v>32112</v>
      </c>
      <c r="S14" s="263">
        <f t="shared" si="0"/>
        <v>665.574695863747</v>
      </c>
      <c r="T14" s="317">
        <v>20</v>
      </c>
      <c r="U14" s="318">
        <v>41032.68</v>
      </c>
      <c r="V14" s="318">
        <v>41032.68</v>
      </c>
      <c r="W14" s="319"/>
      <c r="X14" s="263">
        <v>803400</v>
      </c>
      <c r="Y14" s="335"/>
      <c r="Z14" s="263">
        <v>803400</v>
      </c>
      <c r="AA14" s="268">
        <f t="shared" si="1"/>
        <v>1857.95</v>
      </c>
      <c r="AB14" s="263">
        <f t="shared" si="2"/>
        <v>13031.6301703163</v>
      </c>
      <c r="AC14" s="338"/>
      <c r="AD14" s="337" t="s">
        <v>620</v>
      </c>
    </row>
    <row r="15" s="271" customFormat="1" ht="26" spans="1:30">
      <c r="A15" s="289">
        <v>8</v>
      </c>
      <c r="B15" s="290"/>
      <c r="C15" s="291"/>
      <c r="D15" s="295"/>
      <c r="E15" s="290"/>
      <c r="F15" s="296"/>
      <c r="G15" s="288" t="s">
        <v>621</v>
      </c>
      <c r="H15" s="288" t="s">
        <v>94</v>
      </c>
      <c r="I15" s="305" t="s">
        <v>622</v>
      </c>
      <c r="J15" s="302" t="s">
        <v>591</v>
      </c>
      <c r="K15" s="303" t="s">
        <v>619</v>
      </c>
      <c r="L15" s="152" t="s">
        <v>593</v>
      </c>
      <c r="M15" s="279"/>
      <c r="N15" s="277" t="s">
        <v>599</v>
      </c>
      <c r="O15" s="279">
        <v>3</v>
      </c>
      <c r="P15" s="304" t="s">
        <v>595</v>
      </c>
      <c r="Q15" s="315">
        <v>61.65</v>
      </c>
      <c r="R15" s="316">
        <v>32112</v>
      </c>
      <c r="S15" s="263">
        <f t="shared" si="0"/>
        <v>658.959124087591</v>
      </c>
      <c r="T15" s="317">
        <v>20</v>
      </c>
      <c r="U15" s="318">
        <v>40624.83</v>
      </c>
      <c r="V15" s="318">
        <v>40624.83</v>
      </c>
      <c r="W15" s="319"/>
      <c r="X15" s="263">
        <v>787300</v>
      </c>
      <c r="Y15" s="335"/>
      <c r="Z15" s="263">
        <v>787300</v>
      </c>
      <c r="AA15" s="268">
        <f t="shared" si="1"/>
        <v>1837.98</v>
      </c>
      <c r="AB15" s="263">
        <f t="shared" si="2"/>
        <v>12770.4785077048</v>
      </c>
      <c r="AC15" s="338"/>
      <c r="AD15" s="337" t="s">
        <v>623</v>
      </c>
    </row>
    <row r="16" s="271" customFormat="1" ht="26" spans="1:30">
      <c r="A16" s="289">
        <v>9</v>
      </c>
      <c r="B16" s="290"/>
      <c r="C16" s="291"/>
      <c r="D16" s="295"/>
      <c r="E16" s="290"/>
      <c r="F16" s="296"/>
      <c r="G16" s="288" t="s">
        <v>624</v>
      </c>
      <c r="H16" s="288" t="s">
        <v>94</v>
      </c>
      <c r="I16" s="305" t="s">
        <v>625</v>
      </c>
      <c r="J16" s="302" t="s">
        <v>591</v>
      </c>
      <c r="K16" s="303" t="s">
        <v>619</v>
      </c>
      <c r="L16" s="152" t="s">
        <v>593</v>
      </c>
      <c r="M16" s="279"/>
      <c r="N16" s="277" t="s">
        <v>599</v>
      </c>
      <c r="O16" s="279">
        <v>3</v>
      </c>
      <c r="P16" s="304" t="s">
        <v>595</v>
      </c>
      <c r="Q16" s="315">
        <v>61.65</v>
      </c>
      <c r="R16" s="316">
        <v>32112</v>
      </c>
      <c r="S16" s="263">
        <f t="shared" si="0"/>
        <v>658.959124087591</v>
      </c>
      <c r="T16" s="317">
        <v>20</v>
      </c>
      <c r="U16" s="318">
        <v>40624.83</v>
      </c>
      <c r="V16" s="318">
        <v>40624.83</v>
      </c>
      <c r="W16" s="319"/>
      <c r="X16" s="263">
        <v>787300</v>
      </c>
      <c r="Y16" s="335"/>
      <c r="Z16" s="263">
        <v>787300</v>
      </c>
      <c r="AA16" s="268">
        <f t="shared" si="1"/>
        <v>1837.98</v>
      </c>
      <c r="AB16" s="263">
        <f t="shared" si="2"/>
        <v>12770.4785077048</v>
      </c>
      <c r="AC16" s="338"/>
      <c r="AD16" s="337" t="s">
        <v>626</v>
      </c>
    </row>
    <row r="17" s="271" customFormat="1" ht="26" spans="1:30">
      <c r="A17" s="289">
        <v>10</v>
      </c>
      <c r="B17" s="290"/>
      <c r="C17" s="291"/>
      <c r="D17" s="295"/>
      <c r="E17" s="290"/>
      <c r="F17" s="296"/>
      <c r="G17" s="288" t="s">
        <v>627</v>
      </c>
      <c r="H17" s="288" t="s">
        <v>94</v>
      </c>
      <c r="I17" s="305" t="s">
        <v>628</v>
      </c>
      <c r="J17" s="302" t="s">
        <v>591</v>
      </c>
      <c r="K17" s="303" t="s">
        <v>629</v>
      </c>
      <c r="L17" s="152" t="s">
        <v>593</v>
      </c>
      <c r="M17" s="279"/>
      <c r="N17" s="277" t="s">
        <v>630</v>
      </c>
      <c r="O17" s="279">
        <v>3</v>
      </c>
      <c r="P17" s="304" t="s">
        <v>595</v>
      </c>
      <c r="Q17" s="320">
        <v>32.91</v>
      </c>
      <c r="R17" s="316">
        <v>32112</v>
      </c>
      <c r="S17" s="263">
        <f t="shared" si="0"/>
        <v>685.189304162869</v>
      </c>
      <c r="T17" s="317">
        <v>20</v>
      </c>
      <c r="U17" s="318">
        <v>22549.58</v>
      </c>
      <c r="V17" s="318">
        <v>22549.58</v>
      </c>
      <c r="W17" s="319"/>
      <c r="X17" s="263">
        <v>426600</v>
      </c>
      <c r="Y17" s="335"/>
      <c r="Z17" s="263">
        <v>426600</v>
      </c>
      <c r="AA17" s="268">
        <f t="shared" si="1"/>
        <v>1791.83</v>
      </c>
      <c r="AB17" s="263">
        <f t="shared" si="2"/>
        <v>12962.6253418414</v>
      </c>
      <c r="AC17" s="338"/>
      <c r="AD17" s="337" t="s">
        <v>631</v>
      </c>
    </row>
    <row r="18" s="271" customFormat="1" ht="26" spans="1:30">
      <c r="A18" s="289">
        <v>11</v>
      </c>
      <c r="B18" s="290"/>
      <c r="C18" s="291"/>
      <c r="D18" s="295"/>
      <c r="E18" s="290"/>
      <c r="F18" s="296"/>
      <c r="G18" s="288" t="s">
        <v>632</v>
      </c>
      <c r="H18" s="288" t="s">
        <v>94</v>
      </c>
      <c r="I18" s="305" t="s">
        <v>633</v>
      </c>
      <c r="J18" s="302" t="s">
        <v>591</v>
      </c>
      <c r="K18" s="303" t="s">
        <v>629</v>
      </c>
      <c r="L18" s="152" t="s">
        <v>593</v>
      </c>
      <c r="M18" s="279"/>
      <c r="N18" s="277" t="s">
        <v>630</v>
      </c>
      <c r="O18" s="279">
        <v>3</v>
      </c>
      <c r="P18" s="304" t="s">
        <v>595</v>
      </c>
      <c r="Q18" s="320">
        <v>32.91</v>
      </c>
      <c r="R18" s="316">
        <v>32112</v>
      </c>
      <c r="S18" s="263">
        <f t="shared" si="0"/>
        <v>685.189304162869</v>
      </c>
      <c r="T18" s="317">
        <v>20</v>
      </c>
      <c r="U18" s="318">
        <v>22549.58</v>
      </c>
      <c r="V18" s="318">
        <v>22549.58</v>
      </c>
      <c r="W18" s="319"/>
      <c r="X18" s="263">
        <v>426600</v>
      </c>
      <c r="Y18" s="335"/>
      <c r="Z18" s="263">
        <v>426600</v>
      </c>
      <c r="AA18" s="268">
        <f t="shared" si="1"/>
        <v>1791.83</v>
      </c>
      <c r="AB18" s="263">
        <f t="shared" si="2"/>
        <v>12962.6253418414</v>
      </c>
      <c r="AC18" s="336"/>
      <c r="AD18" s="337" t="s">
        <v>634</v>
      </c>
    </row>
    <row r="19" s="271" customFormat="1" ht="26" spans="1:30">
      <c r="A19" s="289">
        <v>12</v>
      </c>
      <c r="B19" s="290"/>
      <c r="C19" s="291"/>
      <c r="D19" s="295"/>
      <c r="E19" s="290"/>
      <c r="F19" s="296"/>
      <c r="G19" s="288" t="s">
        <v>635</v>
      </c>
      <c r="H19" s="288" t="s">
        <v>94</v>
      </c>
      <c r="I19" s="305" t="s">
        <v>636</v>
      </c>
      <c r="J19" s="302" t="s">
        <v>591</v>
      </c>
      <c r="K19" s="303" t="s">
        <v>637</v>
      </c>
      <c r="L19" s="152" t="s">
        <v>593</v>
      </c>
      <c r="M19" s="279"/>
      <c r="N19" s="277" t="s">
        <v>630</v>
      </c>
      <c r="O19" s="279">
        <v>3</v>
      </c>
      <c r="P19" s="304" t="s">
        <v>595</v>
      </c>
      <c r="Q19" s="320">
        <v>31.75</v>
      </c>
      <c r="R19" s="316">
        <v>32112</v>
      </c>
      <c r="S19" s="263">
        <f t="shared" si="0"/>
        <v>679.886614173228</v>
      </c>
      <c r="T19" s="317">
        <v>20</v>
      </c>
      <c r="U19" s="318">
        <v>21586.4</v>
      </c>
      <c r="V19" s="318">
        <v>21586.4</v>
      </c>
      <c r="W19" s="319"/>
      <c r="X19" s="263">
        <v>411600</v>
      </c>
      <c r="Y19" s="335"/>
      <c r="Z19" s="263">
        <v>411600</v>
      </c>
      <c r="AA19" s="268">
        <f t="shared" si="1"/>
        <v>1806.76</v>
      </c>
      <c r="AB19" s="263">
        <f t="shared" si="2"/>
        <v>12963.7795275591</v>
      </c>
      <c r="AC19" s="338"/>
      <c r="AD19" s="337" t="s">
        <v>638</v>
      </c>
    </row>
    <row r="20" s="271" customFormat="1" ht="26" spans="1:30">
      <c r="A20" s="289">
        <v>13</v>
      </c>
      <c r="B20" s="290"/>
      <c r="C20" s="291"/>
      <c r="D20" s="295"/>
      <c r="E20" s="290"/>
      <c r="F20" s="296"/>
      <c r="G20" s="288" t="s">
        <v>639</v>
      </c>
      <c r="H20" s="288" t="s">
        <v>94</v>
      </c>
      <c r="I20" s="305" t="s">
        <v>640</v>
      </c>
      <c r="J20" s="302" t="s">
        <v>591</v>
      </c>
      <c r="K20" s="303" t="s">
        <v>637</v>
      </c>
      <c r="L20" s="152" t="s">
        <v>593</v>
      </c>
      <c r="M20" s="279"/>
      <c r="N20" s="277" t="s">
        <v>641</v>
      </c>
      <c r="O20" s="279">
        <v>3</v>
      </c>
      <c r="P20" s="304" t="s">
        <v>595</v>
      </c>
      <c r="Q20" s="320">
        <v>90.62</v>
      </c>
      <c r="R20" s="316">
        <v>32112</v>
      </c>
      <c r="S20" s="263">
        <f t="shared" si="0"/>
        <v>688.777753255352</v>
      </c>
      <c r="T20" s="317">
        <v>20</v>
      </c>
      <c r="U20" s="318">
        <v>62417.04</v>
      </c>
      <c r="V20" s="318">
        <v>62417.04</v>
      </c>
      <c r="W20" s="319"/>
      <c r="X20" s="263">
        <v>1209800</v>
      </c>
      <c r="Y20" s="335"/>
      <c r="Z20" s="263">
        <v>1209800</v>
      </c>
      <c r="AA20" s="268">
        <f t="shared" si="1"/>
        <v>1838.25</v>
      </c>
      <c r="AB20" s="263">
        <f t="shared" si="2"/>
        <v>13350.2538071066</v>
      </c>
      <c r="AC20" s="338"/>
      <c r="AD20" s="337" t="s">
        <v>642</v>
      </c>
    </row>
    <row r="21" s="271" customFormat="1" ht="26" spans="1:30">
      <c r="A21" s="289">
        <v>14</v>
      </c>
      <c r="B21" s="290"/>
      <c r="C21" s="291"/>
      <c r="D21" s="295"/>
      <c r="E21" s="290"/>
      <c r="F21" s="296"/>
      <c r="G21" s="288" t="s">
        <v>643</v>
      </c>
      <c r="H21" s="288" t="s">
        <v>94</v>
      </c>
      <c r="I21" s="305" t="s">
        <v>644</v>
      </c>
      <c r="J21" s="302" t="s">
        <v>591</v>
      </c>
      <c r="K21" s="303" t="s">
        <v>637</v>
      </c>
      <c r="L21" s="152" t="s">
        <v>593</v>
      </c>
      <c r="M21" s="279"/>
      <c r="N21" s="277" t="s">
        <v>641</v>
      </c>
      <c r="O21" s="279">
        <v>3</v>
      </c>
      <c r="P21" s="304" t="s">
        <v>595</v>
      </c>
      <c r="Q21" s="320">
        <v>31.66</v>
      </c>
      <c r="R21" s="316">
        <v>32112</v>
      </c>
      <c r="S21" s="263">
        <f t="shared" si="0"/>
        <v>722.40240050537</v>
      </c>
      <c r="T21" s="317">
        <v>20</v>
      </c>
      <c r="U21" s="318">
        <v>22871.26</v>
      </c>
      <c r="V21" s="318">
        <v>22871.26</v>
      </c>
      <c r="W21" s="319"/>
      <c r="X21" s="263">
        <v>435500</v>
      </c>
      <c r="Y21" s="335"/>
      <c r="Z21" s="263">
        <v>435500</v>
      </c>
      <c r="AA21" s="268">
        <f t="shared" si="1"/>
        <v>1804.14</v>
      </c>
      <c r="AB21" s="263">
        <f t="shared" si="2"/>
        <v>13755.5274794694</v>
      </c>
      <c r="AC21" s="338"/>
      <c r="AD21" s="337" t="s">
        <v>645</v>
      </c>
    </row>
    <row r="22" ht="26" spans="1:30">
      <c r="A22" s="238">
        <v>15</v>
      </c>
      <c r="B22" s="244"/>
      <c r="C22" s="243"/>
      <c r="D22" s="246"/>
      <c r="E22" s="240"/>
      <c r="F22" s="297"/>
      <c r="G22" s="288" t="s">
        <v>646</v>
      </c>
      <c r="H22" s="288" t="s">
        <v>94</v>
      </c>
      <c r="I22" s="306" t="s">
        <v>647</v>
      </c>
      <c r="J22" s="302" t="s">
        <v>591</v>
      </c>
      <c r="K22" s="303" t="s">
        <v>648</v>
      </c>
      <c r="L22" s="152" t="s">
        <v>649</v>
      </c>
      <c r="M22" s="279"/>
      <c r="N22" s="277" t="s">
        <v>650</v>
      </c>
      <c r="O22" s="279">
        <v>3</v>
      </c>
      <c r="P22" s="304" t="s">
        <v>595</v>
      </c>
      <c r="Q22" s="320">
        <v>226.43</v>
      </c>
      <c r="R22" s="316">
        <v>38322</v>
      </c>
      <c r="S22" s="263">
        <f t="shared" si="0"/>
        <v>2583.34332906417</v>
      </c>
      <c r="T22" s="317">
        <v>20</v>
      </c>
      <c r="U22" s="321">
        <v>584946.43</v>
      </c>
      <c r="V22" s="321">
        <v>380175.5</v>
      </c>
      <c r="W22" s="263"/>
      <c r="X22" s="263">
        <v>4232400</v>
      </c>
      <c r="Y22" s="264"/>
      <c r="Z22" s="263">
        <v>4232400</v>
      </c>
      <c r="AA22" s="268">
        <f t="shared" si="1"/>
        <v>1013.28</v>
      </c>
      <c r="AB22" s="263">
        <f t="shared" si="2"/>
        <v>18691.8694519277</v>
      </c>
      <c r="AC22" s="240"/>
      <c r="AD22" s="341" t="s">
        <v>651</v>
      </c>
    </row>
    <row r="23" ht="15.5" spans="1:30">
      <c r="A23" s="238"/>
      <c r="B23" s="244"/>
      <c r="C23" s="243"/>
      <c r="D23" s="246"/>
      <c r="E23" s="240"/>
      <c r="F23" s="297"/>
      <c r="G23" s="287"/>
      <c r="H23" s="298"/>
      <c r="I23" s="298"/>
      <c r="J23" s="298"/>
      <c r="K23" s="298"/>
      <c r="L23" s="279"/>
      <c r="M23" s="279"/>
      <c r="N23" s="277"/>
      <c r="O23" s="279"/>
      <c r="P23" s="307"/>
      <c r="Q23" s="315" t="s">
        <v>130</v>
      </c>
      <c r="R23" s="307"/>
      <c r="S23" s="263"/>
      <c r="T23" s="246"/>
      <c r="U23" s="263"/>
      <c r="V23" s="263"/>
      <c r="W23" s="263"/>
      <c r="X23" s="263"/>
      <c r="Y23" s="264"/>
      <c r="Z23" s="263"/>
      <c r="AA23" s="252"/>
      <c r="AB23" s="263"/>
      <c r="AC23" s="240"/>
      <c r="AD23" s="274" t="s">
        <v>652</v>
      </c>
    </row>
    <row r="24" ht="15.5" spans="1:30">
      <c r="A24" s="238" t="str">
        <f t="shared" ref="A24:A26" si="3">IF(I24="","",ROW()-7)</f>
        <v/>
      </c>
      <c r="B24" s="244"/>
      <c r="C24" s="243"/>
      <c r="D24" s="246"/>
      <c r="E24" s="240"/>
      <c r="F24" s="243"/>
      <c r="G24" s="243"/>
      <c r="H24" s="240"/>
      <c r="I24" s="240"/>
      <c r="J24" s="240"/>
      <c r="K24" s="240"/>
      <c r="L24" s="240"/>
      <c r="M24" s="246"/>
      <c r="N24" s="246"/>
      <c r="O24" s="246"/>
      <c r="P24" s="240"/>
      <c r="Q24" s="246"/>
      <c r="R24" s="265"/>
      <c r="S24" s="263" t="str">
        <f t="shared" ref="S24:S26" si="4">IF(Q24=0,"",U24/Q24)</f>
        <v/>
      </c>
      <c r="T24" s="246"/>
      <c r="U24" s="263"/>
      <c r="V24" s="263"/>
      <c r="W24" s="263"/>
      <c r="X24" s="263"/>
      <c r="Y24" s="264"/>
      <c r="Z24" s="263"/>
      <c r="AA24" s="252" t="str">
        <f>IF(V24-W24=0,"",(Z24-V24+W24)/(V24-W24)*100)</f>
        <v/>
      </c>
      <c r="AB24" s="263" t="str">
        <f t="shared" ref="AB24:AB26" si="5">IF(Q24=0,"",X24/Q24)</f>
        <v/>
      </c>
      <c r="AC24" s="240"/>
      <c r="AD24" s="274" t="s">
        <v>653</v>
      </c>
    </row>
    <row r="25" ht="15.5" spans="1:30">
      <c r="A25" s="238" t="str">
        <f t="shared" si="3"/>
        <v/>
      </c>
      <c r="B25" s="244"/>
      <c r="C25" s="243"/>
      <c r="D25" s="246"/>
      <c r="E25" s="240"/>
      <c r="F25" s="243"/>
      <c r="G25" s="243"/>
      <c r="H25" s="240"/>
      <c r="I25" s="240"/>
      <c r="J25" s="240"/>
      <c r="K25" s="240"/>
      <c r="L25" s="240"/>
      <c r="M25" s="246"/>
      <c r="N25" s="246"/>
      <c r="O25" s="246"/>
      <c r="P25" s="240"/>
      <c r="Q25" s="246"/>
      <c r="R25" s="265"/>
      <c r="S25" s="263" t="str">
        <f t="shared" si="4"/>
        <v/>
      </c>
      <c r="T25" s="246"/>
      <c r="U25" s="263"/>
      <c r="V25" s="263"/>
      <c r="W25" s="263"/>
      <c r="X25" s="263"/>
      <c r="Y25" s="264"/>
      <c r="Z25" s="263"/>
      <c r="AA25" s="252" t="str">
        <f>IF(V25-W25=0,"",(Z25-V25+W25)/(V25-W25)*100)</f>
        <v/>
      </c>
      <c r="AB25" s="263" t="str">
        <f t="shared" si="5"/>
        <v/>
      </c>
      <c r="AC25" s="240"/>
      <c r="AD25" s="341" t="s">
        <v>654</v>
      </c>
    </row>
    <row r="26" spans="1:30">
      <c r="A26" s="238" t="str">
        <f t="shared" si="3"/>
        <v/>
      </c>
      <c r="B26" s="244"/>
      <c r="C26" s="243"/>
      <c r="D26" s="246"/>
      <c r="E26" s="240"/>
      <c r="F26" s="243"/>
      <c r="G26" s="243"/>
      <c r="H26" s="240"/>
      <c r="I26" s="240"/>
      <c r="J26" s="240"/>
      <c r="K26" s="240"/>
      <c r="L26" s="240"/>
      <c r="M26" s="246"/>
      <c r="N26" s="246"/>
      <c r="O26" s="246"/>
      <c r="P26" s="240"/>
      <c r="Q26" s="246"/>
      <c r="R26" s="265"/>
      <c r="S26" s="263" t="str">
        <f t="shared" si="4"/>
        <v/>
      </c>
      <c r="T26" s="246"/>
      <c r="U26" s="263"/>
      <c r="V26" s="263"/>
      <c r="W26" s="263"/>
      <c r="X26" s="263"/>
      <c r="Y26" s="264"/>
      <c r="Z26" s="263"/>
      <c r="AA26" s="252" t="str">
        <f t="shared" ref="AA26:AA27" si="6">IF(V26-W26=0,"",(Z26-V26+W26)/(V26-W26)*100)</f>
        <v/>
      </c>
      <c r="AB26" s="263" t="str">
        <f t="shared" si="5"/>
        <v/>
      </c>
      <c r="AC26" s="240"/>
      <c r="AD26" s="341" t="s">
        <v>655</v>
      </c>
    </row>
    <row r="27" spans="1:30">
      <c r="A27" s="243" t="s">
        <v>656</v>
      </c>
      <c r="B27" s="243"/>
      <c r="C27" s="243"/>
      <c r="D27" s="246"/>
      <c r="E27" s="240"/>
      <c r="F27" s="243"/>
      <c r="G27" s="243"/>
      <c r="H27" s="240"/>
      <c r="I27" s="240"/>
      <c r="J27" s="240"/>
      <c r="K27" s="240"/>
      <c r="L27" s="240"/>
      <c r="M27" s="246"/>
      <c r="N27" s="246"/>
      <c r="O27" s="246"/>
      <c r="P27" s="240"/>
      <c r="Q27" s="245">
        <f>SUM(Q8:Q26)</f>
        <v>1061.74</v>
      </c>
      <c r="R27" s="265"/>
      <c r="S27" s="263"/>
      <c r="T27" s="246"/>
      <c r="U27" s="263">
        <f t="shared" ref="U27:Z27" si="7">SUM(U8:U26)</f>
        <v>1146867.62</v>
      </c>
      <c r="V27" s="263">
        <f t="shared" si="7"/>
        <v>942096.69</v>
      </c>
      <c r="W27" s="263">
        <f t="shared" si="7"/>
        <v>0</v>
      </c>
      <c r="X27" s="263">
        <f t="shared" si="7"/>
        <v>15048400</v>
      </c>
      <c r="Y27" s="263"/>
      <c r="Z27" s="263">
        <f>SUM(Z8:Z26)</f>
        <v>15048400</v>
      </c>
      <c r="AA27" s="252">
        <f t="shared" si="6"/>
        <v>1497.33073682702</v>
      </c>
      <c r="AB27" s="263"/>
      <c r="AC27" s="240"/>
      <c r="AD27" s="274"/>
    </row>
    <row r="28" spans="1:30">
      <c r="A28" s="243" t="s">
        <v>657</v>
      </c>
      <c r="B28" s="243"/>
      <c r="C28" s="243"/>
      <c r="D28" s="246"/>
      <c r="E28" s="240"/>
      <c r="F28" s="243"/>
      <c r="G28" s="243"/>
      <c r="H28" s="240"/>
      <c r="I28" s="240"/>
      <c r="J28" s="240"/>
      <c r="K28" s="240"/>
      <c r="L28" s="240"/>
      <c r="M28" s="246"/>
      <c r="N28" s="246"/>
      <c r="O28" s="246"/>
      <c r="P28" s="240"/>
      <c r="Q28" s="246"/>
      <c r="R28" s="265"/>
      <c r="S28" s="263"/>
      <c r="T28" s="246"/>
      <c r="U28" s="263"/>
      <c r="V28" s="263">
        <f>W27</f>
        <v>0</v>
      </c>
      <c r="W28" s="263"/>
      <c r="X28" s="263"/>
      <c r="Y28" s="264"/>
      <c r="Z28" s="263"/>
      <c r="AA28" s="252"/>
      <c r="AB28" s="263"/>
      <c r="AC28" s="240"/>
      <c r="AD28" s="326"/>
    </row>
    <row r="29" customHeight="1" spans="1:30">
      <c r="A29" s="247" t="s">
        <v>658</v>
      </c>
      <c r="B29" s="248"/>
      <c r="C29" s="248"/>
      <c r="D29" s="248"/>
      <c r="E29" s="248"/>
      <c r="F29" s="248"/>
      <c r="G29" s="248"/>
      <c r="H29" s="248"/>
      <c r="I29" s="249"/>
      <c r="J29" s="249"/>
      <c r="K29" s="249"/>
      <c r="L29" s="250"/>
      <c r="M29" s="250"/>
      <c r="N29" s="250"/>
      <c r="O29" s="250"/>
      <c r="P29" s="250"/>
      <c r="Q29" s="250"/>
      <c r="R29" s="322"/>
      <c r="S29" s="252"/>
      <c r="T29" s="323"/>
      <c r="U29" s="263">
        <f>U27-U28</f>
        <v>1146867.62</v>
      </c>
      <c r="V29" s="263">
        <f>V27-V28</f>
        <v>942096.69</v>
      </c>
      <c r="W29" s="252"/>
      <c r="X29" s="324">
        <f>X27</f>
        <v>15048400</v>
      </c>
      <c r="Y29" s="252"/>
      <c r="Z29" s="324">
        <f>Z27</f>
        <v>15048400</v>
      </c>
      <c r="AA29" s="252">
        <f>IF(V29=0,"",(Z29-V29)/V29*100)</f>
        <v>1497.33073682702</v>
      </c>
      <c r="AB29" s="252"/>
      <c r="AC29" s="269"/>
      <c r="AD29" s="326"/>
    </row>
    <row r="30" customHeight="1" spans="1:30">
      <c r="A30" s="3" t="str">
        <f>基本信息输入表!$K$6&amp;"填表人："&amp;基本信息输入表!$M$49</f>
        <v>产权持有单位填表人：王若初</v>
      </c>
      <c r="AA30" s="3" t="str">
        <f>"评估人员："&amp;基本信息输入表!Q49</f>
        <v>评估人员：王秀红</v>
      </c>
      <c r="AD30" s="326" t="s">
        <v>519</v>
      </c>
    </row>
    <row r="31" customHeight="1" spans="1:30">
      <c r="A31" s="3" t="str">
        <f>"填表日期："&amp;YEAR(基本信息输入表!$O$49)&amp;"年"&amp;MONTH(基本信息输入表!$O$49)&amp;"月"&amp;DAY(基本信息输入表!$O$49)&amp;"日"</f>
        <v>填表日期：2023年2月15日</v>
      </c>
      <c r="AD31" s="326"/>
    </row>
    <row r="32" customHeight="1" spans="30:30">
      <c r="AD32" s="326"/>
    </row>
    <row r="33" customHeight="1" spans="30:30">
      <c r="AD33" s="326"/>
    </row>
    <row r="34" customHeight="1" spans="30:30">
      <c r="AD34" s="326"/>
    </row>
    <row r="35" customHeight="1" spans="30:30">
      <c r="AD35" s="326"/>
    </row>
    <row r="36" customHeight="1" spans="30:30">
      <c r="AD36" s="326"/>
    </row>
    <row r="37" customHeight="1" spans="30:30">
      <c r="AD37" s="326"/>
    </row>
    <row r="38" customHeight="1" spans="21:30">
      <c r="U38" s="3">
        <f>U29/10000</f>
        <v>114.686762</v>
      </c>
      <c r="AD38" s="326"/>
    </row>
    <row r="39" customHeight="1" spans="30:30">
      <c r="AD39" s="326"/>
    </row>
    <row r="40" customHeight="1" spans="30:30">
      <c r="AD40" s="326"/>
    </row>
    <row r="41" customHeight="1" spans="30:30">
      <c r="AD41" s="326"/>
    </row>
    <row r="42" customHeight="1" spans="30:30">
      <c r="AD42" s="326"/>
    </row>
    <row r="43" customHeight="1" spans="30:30">
      <c r="AD43" s="326"/>
    </row>
    <row r="44" customHeight="1" spans="30:30">
      <c r="AD44" s="326"/>
    </row>
    <row r="45" customHeight="1" spans="30:30">
      <c r="AD45" s="326"/>
    </row>
    <row r="46" customHeight="1" spans="30:30">
      <c r="AD46" s="326"/>
    </row>
    <row r="47" customHeight="1" spans="30:30">
      <c r="AD47" s="326"/>
    </row>
    <row r="48" customHeight="1" spans="30:30">
      <c r="AD48" s="326"/>
    </row>
    <row r="49" customHeight="1" spans="30:30">
      <c r="AD49" s="326"/>
    </row>
    <row r="50" customHeight="1" spans="30:30">
      <c r="AD50" s="326"/>
    </row>
    <row r="51" customHeight="1" spans="30:30">
      <c r="AD51" s="326"/>
    </row>
    <row r="52" customHeight="1" spans="30:30">
      <c r="AD52" s="326"/>
    </row>
    <row r="53" customHeight="1" spans="30:30">
      <c r="AD53" s="326"/>
    </row>
    <row r="54" customHeight="1" spans="30:30">
      <c r="AD54" s="326"/>
    </row>
    <row r="55" customHeight="1" spans="30:30">
      <c r="AD55" s="326"/>
    </row>
    <row r="56" customHeight="1" spans="30:30">
      <c r="AD56" s="326"/>
    </row>
    <row r="57" customHeight="1" spans="30:30">
      <c r="AD57" s="326"/>
    </row>
    <row r="58" customHeight="1" spans="30:30">
      <c r="AD58" s="326"/>
    </row>
    <row r="59" customHeight="1" spans="30:30">
      <c r="AD59" s="326"/>
    </row>
    <row r="60" customHeight="1" spans="30:30">
      <c r="AD60" s="326"/>
    </row>
    <row r="61" customHeight="1" spans="30:30">
      <c r="AD61" s="326"/>
    </row>
    <row r="62" customHeight="1" spans="30:30">
      <c r="AD62" s="326"/>
    </row>
    <row r="63" customHeight="1" spans="30:30">
      <c r="AD63" s="326"/>
    </row>
    <row r="64" customHeight="1" spans="30:30">
      <c r="AD64" s="326"/>
    </row>
    <row r="65" customHeight="1" spans="30:30">
      <c r="AD65" s="326"/>
    </row>
    <row r="66" customHeight="1" spans="30:30">
      <c r="AD66" s="326"/>
    </row>
    <row r="67" customHeight="1" spans="30:30">
      <c r="AD67" s="326"/>
    </row>
    <row r="68" customHeight="1" spans="30:30">
      <c r="AD68" s="326"/>
    </row>
    <row r="69" customHeight="1" spans="30:30">
      <c r="AD69" s="326"/>
    </row>
    <row r="70" customHeight="1" spans="30:30">
      <c r="AD70" s="326"/>
    </row>
    <row r="71" customHeight="1" spans="30:30">
      <c r="AD71" s="326"/>
    </row>
    <row r="72" customHeight="1" spans="30:30">
      <c r="AD72" s="326"/>
    </row>
    <row r="73" customHeight="1" spans="30:30">
      <c r="AD73" s="326"/>
    </row>
    <row r="74" customHeight="1" spans="30:30">
      <c r="AD74" s="326"/>
    </row>
    <row r="75" customHeight="1" spans="30:30">
      <c r="AD75" s="326"/>
    </row>
    <row r="76" customHeight="1" spans="30:30">
      <c r="AD76" s="326"/>
    </row>
    <row r="77" customHeight="1" spans="30:30">
      <c r="AD77" s="326"/>
    </row>
    <row r="78" customHeight="1" spans="30:30">
      <c r="AD78" s="326"/>
    </row>
    <row r="79" customHeight="1" spans="30:30">
      <c r="AD79" s="326"/>
    </row>
    <row r="80" customHeight="1" spans="30:30">
      <c r="AD80" s="326"/>
    </row>
    <row r="81" customHeight="1" spans="30:30">
      <c r="AD81" s="326"/>
    </row>
    <row r="82" customHeight="1" spans="30:30">
      <c r="AD82" s="326"/>
    </row>
    <row r="83" customHeight="1" spans="30:30">
      <c r="AD83" s="326"/>
    </row>
    <row r="84" customHeight="1" spans="30:30">
      <c r="AD84" s="326"/>
    </row>
  </sheetData>
  <autoFilter ref="A7:AD32">
    <extLst/>
  </autoFilter>
  <mergeCells count="31">
    <mergeCell ref="A2:AC2"/>
    <mergeCell ref="A3:AC3"/>
    <mergeCell ref="AB4:AC4"/>
    <mergeCell ref="D6:E6"/>
    <mergeCell ref="U6:V6"/>
    <mergeCell ref="X6:Z6"/>
    <mergeCell ref="A27:I27"/>
    <mergeCell ref="A28:I28"/>
    <mergeCell ref="A29:I29"/>
    <mergeCell ref="A6:A7"/>
    <mergeCell ref="B6:B7"/>
    <mergeCell ref="C6:C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 ref="W6:W7"/>
    <mergeCell ref="AA6:AA7"/>
    <mergeCell ref="AB6:AB7"/>
    <mergeCell ref="AC6:AC7"/>
  </mergeCells>
  <hyperlinks>
    <hyperlink ref="A1" location="索引目录!A1" display="返回索引目录"/>
  </hyperlinks>
  <printOptions horizontalCentered="1"/>
  <pageMargins left="0.984027777777778" right="0.984027777777778" top="0.984027777777778" bottom="0.984027777777778" header="0.313888888888889" footer="0.354166666666667"/>
  <pageSetup paperSize="9" scale="56" fitToHeight="1000" orientation="landscape"/>
  <headerFooter scaleWithDoc="0">
    <oddFooter>&amp;R&amp;"宋体,常规"&amp;10&amp;P/&amp;N</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39"/>
  <sheetViews>
    <sheetView showGridLines="0" workbookViewId="0">
      <pane xSplit="6" ySplit="8" topLeftCell="G18" activePane="bottomRight" state="frozen"/>
      <selection/>
      <selection pane="topRight"/>
      <selection pane="bottomLeft"/>
      <selection pane="bottomRight" activeCell="Y14" sqref="X14:Y14"/>
    </sheetView>
  </sheetViews>
  <sheetFormatPr defaultColWidth="9" defaultRowHeight="15.75" customHeight="1"/>
  <cols>
    <col min="1" max="1" width="4.75" style="3" customWidth="1"/>
    <col min="2" max="2" width="10.25" style="3" customWidth="1"/>
    <col min="3" max="3" width="11" style="3" customWidth="1"/>
    <col min="4" max="4" width="12" style="3" customWidth="1"/>
    <col min="5" max="5" width="9.625" style="3" customWidth="1"/>
    <col min="6" max="7" width="8" style="3" customWidth="1"/>
    <col min="8" max="8" width="9.75" style="3" customWidth="1"/>
    <col min="9" max="9" width="10.25" style="3" customWidth="1"/>
    <col min="10" max="11" width="7.75" style="3" customWidth="1"/>
    <col min="12" max="12" width="10.25" style="3" customWidth="1"/>
    <col min="13" max="13" width="11.25" style="3" customWidth="1"/>
    <col min="14" max="14" width="8.625" style="3" customWidth="1"/>
    <col min="15" max="15" width="6.375" style="3" customWidth="1"/>
    <col min="16" max="16" width="7.75" style="3" customWidth="1"/>
    <col min="17" max="17" width="9.5" style="3" customWidth="1"/>
    <col min="18" max="18" width="7.75" style="3" customWidth="1"/>
    <col min="19" max="19" width="7.625" style="3" customWidth="1"/>
    <col min="20" max="20" width="7.25" style="3" customWidth="1"/>
    <col min="21" max="21" width="9.5" style="135" customWidth="1"/>
    <col min="22" max="16384" width="9" style="3"/>
  </cols>
  <sheetData>
    <row r="1" customHeight="1" spans="1:1">
      <c r="A1" s="231" t="s">
        <v>311</v>
      </c>
    </row>
    <row r="2" s="1" customFormat="1" ht="30" customHeight="1" spans="1:20">
      <c r="A2" s="6" t="s">
        <v>659</v>
      </c>
      <c r="B2" s="6"/>
      <c r="C2" s="6"/>
      <c r="D2" s="6"/>
      <c r="E2" s="6"/>
      <c r="F2" s="6"/>
      <c r="G2" s="6"/>
      <c r="H2" s="6"/>
      <c r="I2" s="6"/>
      <c r="J2" s="6"/>
      <c r="K2" s="6"/>
      <c r="L2" s="6"/>
      <c r="M2" s="6"/>
      <c r="N2" s="6"/>
      <c r="O2" s="6"/>
      <c r="P2" s="6"/>
      <c r="Q2" s="6"/>
      <c r="R2" s="6"/>
      <c r="S2" s="6"/>
      <c r="T2" s="6"/>
    </row>
    <row r="3" customHeight="1" spans="1:21">
      <c r="A3" s="2" t="str">
        <f>"评估基准日："&amp;TEXT(基本信息输入表!M7,"yyyy年mm月dd日")</f>
        <v>评估基准日：2023年01月31日</v>
      </c>
      <c r="B3" s="2"/>
      <c r="C3" s="2"/>
      <c r="D3" s="2"/>
      <c r="E3" s="2"/>
      <c r="F3" s="2"/>
      <c r="G3" s="2"/>
      <c r="H3" s="2"/>
      <c r="I3" s="2"/>
      <c r="J3" s="2"/>
      <c r="K3" s="2"/>
      <c r="L3" s="2"/>
      <c r="M3" s="2"/>
      <c r="N3" s="2"/>
      <c r="O3" s="2"/>
      <c r="P3" s="2"/>
      <c r="Q3" s="2"/>
      <c r="R3" s="2"/>
      <c r="S3" s="2"/>
      <c r="T3" s="2"/>
      <c r="U3" s="3"/>
    </row>
    <row r="4" ht="14.1" customHeight="1" spans="1:21">
      <c r="A4" s="2"/>
      <c r="B4" s="2"/>
      <c r="C4" s="2"/>
      <c r="D4" s="2"/>
      <c r="E4" s="2"/>
      <c r="F4" s="2"/>
      <c r="G4" s="2"/>
      <c r="H4" s="2"/>
      <c r="I4" s="2"/>
      <c r="J4" s="2"/>
      <c r="K4" s="2"/>
      <c r="L4" s="2"/>
      <c r="M4" s="2"/>
      <c r="N4" s="2"/>
      <c r="O4" s="2"/>
      <c r="P4" s="2"/>
      <c r="Q4" s="2"/>
      <c r="R4" s="23" t="s">
        <v>660</v>
      </c>
      <c r="S4" s="23"/>
      <c r="T4" s="23"/>
      <c r="U4" s="3"/>
    </row>
    <row r="5" customHeight="1" spans="1:21">
      <c r="A5" s="3" t="str">
        <f>基本信息输入表!K6&amp;"："&amp;基本信息输入表!M6</f>
        <v>产权持有单位：山东烟草投资管理有限公司</v>
      </c>
      <c r="Q5" s="267" t="s">
        <v>561</v>
      </c>
      <c r="R5" s="267"/>
      <c r="S5" s="267"/>
      <c r="T5" s="267"/>
      <c r="U5" s="3"/>
    </row>
    <row r="6" s="2" customFormat="1" customHeight="1" spans="1:20">
      <c r="A6" s="8" t="s">
        <v>228</v>
      </c>
      <c r="B6" s="72" t="s">
        <v>562</v>
      </c>
      <c r="C6" s="8" t="s">
        <v>661</v>
      </c>
      <c r="D6" s="8" t="s">
        <v>570</v>
      </c>
      <c r="E6" s="152" t="s">
        <v>662</v>
      </c>
      <c r="F6" s="9" t="s">
        <v>663</v>
      </c>
      <c r="G6" s="54" t="s">
        <v>377</v>
      </c>
      <c r="H6" s="9" t="s">
        <v>396</v>
      </c>
      <c r="I6" s="253" t="s">
        <v>664</v>
      </c>
      <c r="J6" s="9" t="s">
        <v>665</v>
      </c>
      <c r="K6" s="74" t="s">
        <v>579</v>
      </c>
      <c r="L6" s="8" t="s">
        <v>202</v>
      </c>
      <c r="M6" s="8"/>
      <c r="N6" s="74" t="s">
        <v>416</v>
      </c>
      <c r="O6" s="8" t="s">
        <v>352</v>
      </c>
      <c r="P6" s="8"/>
      <c r="Q6" s="8"/>
      <c r="R6" s="9" t="s">
        <v>205</v>
      </c>
      <c r="S6" s="9" t="s">
        <v>666</v>
      </c>
      <c r="T6" s="9" t="s">
        <v>380</v>
      </c>
    </row>
    <row r="7" s="2" customFormat="1" ht="25.5" customHeight="1" spans="1:21">
      <c r="A7" s="232"/>
      <c r="B7" s="233"/>
      <c r="C7" s="234"/>
      <c r="D7" s="234"/>
      <c r="E7" s="235"/>
      <c r="F7" s="232"/>
      <c r="G7" s="236"/>
      <c r="H7" s="237"/>
      <c r="I7" s="254"/>
      <c r="J7" s="255"/>
      <c r="K7" s="256"/>
      <c r="L7" s="257" t="s">
        <v>493</v>
      </c>
      <c r="M7" s="258" t="s">
        <v>495</v>
      </c>
      <c r="N7" s="259"/>
      <c r="O7" s="258" t="s">
        <v>493</v>
      </c>
      <c r="P7" s="260" t="s">
        <v>480</v>
      </c>
      <c r="Q7" s="258" t="s">
        <v>495</v>
      </c>
      <c r="R7" s="260"/>
      <c r="S7" s="258"/>
      <c r="T7" s="234"/>
      <c r="U7" s="171" t="s">
        <v>667</v>
      </c>
    </row>
    <row r="8" ht="15.5" spans="1:21">
      <c r="A8" s="238" t="str">
        <f>IF(C8="","",ROW()-7)</f>
        <v/>
      </c>
      <c r="B8" s="239"/>
      <c r="C8" s="240"/>
      <c r="D8" s="241"/>
      <c r="E8" s="242"/>
      <c r="F8" s="243"/>
      <c r="G8" s="244"/>
      <c r="H8" s="245"/>
      <c r="I8" s="242"/>
      <c r="J8" s="261"/>
      <c r="K8" s="246"/>
      <c r="L8" s="262"/>
      <c r="M8" s="263"/>
      <c r="N8" s="263"/>
      <c r="O8" s="263"/>
      <c r="P8" s="264"/>
      <c r="Q8" s="263"/>
      <c r="R8" s="268" t="str">
        <f>IF(M8-N8=0,"",(Q8-M8+N8)/(M8-N8)*100)</f>
        <v/>
      </c>
      <c r="S8" s="263"/>
      <c r="T8" s="240"/>
      <c r="U8" s="2" t="s">
        <v>668</v>
      </c>
    </row>
    <row r="9" ht="15.5" spans="1:21">
      <c r="A9" s="238" t="str">
        <f t="shared" ref="A9:A24" si="0">IF(C9="","",ROW()-7)</f>
        <v/>
      </c>
      <c r="B9" s="239"/>
      <c r="C9" s="240"/>
      <c r="D9" s="241"/>
      <c r="E9" s="242"/>
      <c r="F9" s="243"/>
      <c r="G9" s="244"/>
      <c r="H9" s="245"/>
      <c r="I9" s="242"/>
      <c r="J9" s="261"/>
      <c r="K9" s="246"/>
      <c r="L9" s="262"/>
      <c r="M9" s="263"/>
      <c r="N9" s="263"/>
      <c r="O9" s="263"/>
      <c r="P9" s="264"/>
      <c r="Q9" s="263"/>
      <c r="R9" s="252" t="str">
        <f>IF(M9-N9=0,"",(Q9-M9+N9)/(M9-N9)*100)</f>
        <v/>
      </c>
      <c r="S9" s="263"/>
      <c r="T9" s="240"/>
      <c r="U9" s="2" t="s">
        <v>669</v>
      </c>
    </row>
    <row r="10" ht="15.5" spans="1:21">
      <c r="A10" s="238" t="str">
        <f t="shared" si="0"/>
        <v/>
      </c>
      <c r="B10" s="243"/>
      <c r="C10" s="240"/>
      <c r="D10" s="240"/>
      <c r="E10" s="240"/>
      <c r="F10" s="243"/>
      <c r="G10" s="240"/>
      <c r="H10" s="246"/>
      <c r="I10" s="240"/>
      <c r="J10" s="265"/>
      <c r="K10" s="246"/>
      <c r="L10" s="262"/>
      <c r="M10" s="263"/>
      <c r="N10" s="263"/>
      <c r="O10" s="263"/>
      <c r="P10" s="264"/>
      <c r="Q10" s="263"/>
      <c r="R10" s="252" t="str">
        <f>IF(M10-N10=0,"",(Q10-M10+N10)/(M10-N10)*100)</f>
        <v/>
      </c>
      <c r="S10" s="263"/>
      <c r="T10" s="240"/>
      <c r="U10" s="2" t="s">
        <v>670</v>
      </c>
    </row>
    <row r="11" ht="15.5" spans="1:21">
      <c r="A11" s="238" t="str">
        <f t="shared" si="0"/>
        <v/>
      </c>
      <c r="B11" s="243"/>
      <c r="C11" s="240"/>
      <c r="D11" s="240"/>
      <c r="E11" s="240"/>
      <c r="F11" s="243"/>
      <c r="G11" s="240"/>
      <c r="H11" s="246"/>
      <c r="I11" s="240"/>
      <c r="J11" s="265"/>
      <c r="K11" s="246"/>
      <c r="L11" s="262"/>
      <c r="M11" s="263"/>
      <c r="N11" s="263"/>
      <c r="O11" s="263"/>
      <c r="P11" s="264"/>
      <c r="Q11" s="263"/>
      <c r="R11" s="252" t="str">
        <f>IF(M11-N11=0,"",(Q11-M11+N11)/(M11-N11)*100)</f>
        <v/>
      </c>
      <c r="S11" s="263"/>
      <c r="T11" s="240"/>
      <c r="U11" s="2" t="s">
        <v>671</v>
      </c>
    </row>
    <row r="12" ht="15.5" spans="1:21">
      <c r="A12" s="238" t="str">
        <f t="shared" si="0"/>
        <v/>
      </c>
      <c r="B12" s="243"/>
      <c r="C12" s="240"/>
      <c r="D12" s="240"/>
      <c r="E12" s="240"/>
      <c r="F12" s="243"/>
      <c r="G12" s="240"/>
      <c r="H12" s="246"/>
      <c r="I12" s="240"/>
      <c r="J12" s="265"/>
      <c r="K12" s="246"/>
      <c r="L12" s="262"/>
      <c r="M12" s="263"/>
      <c r="N12" s="263"/>
      <c r="O12" s="263"/>
      <c r="P12" s="264"/>
      <c r="Q12" s="263"/>
      <c r="R12" s="252" t="str">
        <f t="shared" ref="R12:R25" si="1">IF(M12-N12=0,"",(Q12-M12+N12)/(M12-N12)*100)</f>
        <v/>
      </c>
      <c r="S12" s="263"/>
      <c r="T12" s="240"/>
      <c r="U12" s="2" t="s">
        <v>672</v>
      </c>
    </row>
    <row r="13" ht="15.5" spans="1:21">
      <c r="A13" s="238" t="str">
        <f t="shared" si="0"/>
        <v/>
      </c>
      <c r="B13" s="243"/>
      <c r="C13" s="240"/>
      <c r="D13" s="240"/>
      <c r="E13" s="240"/>
      <c r="F13" s="243"/>
      <c r="G13" s="240"/>
      <c r="H13" s="246"/>
      <c r="I13" s="240"/>
      <c r="J13" s="265"/>
      <c r="K13" s="246"/>
      <c r="L13" s="262"/>
      <c r="M13" s="263"/>
      <c r="N13" s="263"/>
      <c r="O13" s="263"/>
      <c r="P13" s="264"/>
      <c r="Q13" s="263"/>
      <c r="R13" s="252" t="str">
        <f t="shared" si="1"/>
        <v/>
      </c>
      <c r="S13" s="263"/>
      <c r="T13" s="240"/>
      <c r="U13" s="2" t="s">
        <v>673</v>
      </c>
    </row>
    <row r="14" ht="15.5" spans="1:21">
      <c r="A14" s="238" t="str">
        <f t="shared" si="0"/>
        <v/>
      </c>
      <c r="B14" s="243"/>
      <c r="C14" s="240"/>
      <c r="D14" s="240"/>
      <c r="E14" s="240"/>
      <c r="F14" s="243"/>
      <c r="G14" s="240"/>
      <c r="H14" s="246"/>
      <c r="I14" s="240"/>
      <c r="J14" s="265"/>
      <c r="K14" s="246"/>
      <c r="L14" s="262"/>
      <c r="M14" s="263"/>
      <c r="N14" s="263"/>
      <c r="O14" s="263"/>
      <c r="P14" s="264"/>
      <c r="Q14" s="263"/>
      <c r="R14" s="252" t="str">
        <f t="shared" si="1"/>
        <v/>
      </c>
      <c r="S14" s="263"/>
      <c r="T14" s="240"/>
      <c r="U14" s="2" t="s">
        <v>674</v>
      </c>
    </row>
    <row r="15" ht="15.5" spans="1:21">
      <c r="A15" s="238" t="str">
        <f t="shared" si="0"/>
        <v/>
      </c>
      <c r="B15" s="243"/>
      <c r="C15" s="240"/>
      <c r="D15" s="240"/>
      <c r="E15" s="240"/>
      <c r="F15" s="243"/>
      <c r="G15" s="240"/>
      <c r="H15" s="246"/>
      <c r="I15" s="240"/>
      <c r="J15" s="265"/>
      <c r="K15" s="246"/>
      <c r="L15" s="262"/>
      <c r="M15" s="263"/>
      <c r="N15" s="263"/>
      <c r="O15" s="263"/>
      <c r="P15" s="264"/>
      <c r="Q15" s="263"/>
      <c r="R15" s="252" t="str">
        <f t="shared" si="1"/>
        <v/>
      </c>
      <c r="S15" s="263"/>
      <c r="T15" s="240"/>
      <c r="U15" s="2" t="s">
        <v>675</v>
      </c>
    </row>
    <row r="16" ht="15.5" spans="1:21">
      <c r="A16" s="238" t="str">
        <f t="shared" si="0"/>
        <v/>
      </c>
      <c r="B16" s="243"/>
      <c r="C16" s="240"/>
      <c r="D16" s="240"/>
      <c r="E16" s="240"/>
      <c r="F16" s="243"/>
      <c r="G16" s="240"/>
      <c r="H16" s="246"/>
      <c r="I16" s="240"/>
      <c r="J16" s="265"/>
      <c r="K16" s="246"/>
      <c r="L16" s="262"/>
      <c r="M16" s="263"/>
      <c r="N16" s="263"/>
      <c r="O16" s="263"/>
      <c r="P16" s="264"/>
      <c r="Q16" s="263"/>
      <c r="R16" s="252" t="str">
        <f t="shared" si="1"/>
        <v/>
      </c>
      <c r="S16" s="263"/>
      <c r="T16" s="240"/>
      <c r="U16" s="2" t="s">
        <v>676</v>
      </c>
    </row>
    <row r="17" ht="15.5" spans="1:21">
      <c r="A17" s="238" t="str">
        <f t="shared" si="0"/>
        <v/>
      </c>
      <c r="B17" s="243"/>
      <c r="C17" s="240"/>
      <c r="D17" s="240"/>
      <c r="E17" s="240"/>
      <c r="F17" s="243"/>
      <c r="G17" s="240"/>
      <c r="H17" s="246"/>
      <c r="I17" s="240"/>
      <c r="J17" s="265"/>
      <c r="K17" s="246"/>
      <c r="L17" s="262"/>
      <c r="M17" s="263"/>
      <c r="N17" s="263"/>
      <c r="O17" s="263"/>
      <c r="P17" s="264"/>
      <c r="Q17" s="263"/>
      <c r="R17" s="252" t="str">
        <f t="shared" si="1"/>
        <v/>
      </c>
      <c r="S17" s="263"/>
      <c r="T17" s="240"/>
      <c r="U17" s="2" t="s">
        <v>677</v>
      </c>
    </row>
    <row r="18" ht="15.5" spans="1:21">
      <c r="A18" s="238" t="str">
        <f t="shared" si="0"/>
        <v/>
      </c>
      <c r="B18" s="243"/>
      <c r="C18" s="240"/>
      <c r="D18" s="240"/>
      <c r="E18" s="240"/>
      <c r="F18" s="243"/>
      <c r="G18" s="240"/>
      <c r="H18" s="246"/>
      <c r="I18" s="240"/>
      <c r="J18" s="265"/>
      <c r="K18" s="246"/>
      <c r="L18" s="262"/>
      <c r="M18" s="263"/>
      <c r="N18" s="263"/>
      <c r="O18" s="263"/>
      <c r="P18" s="264"/>
      <c r="Q18" s="263"/>
      <c r="R18" s="252" t="str">
        <f t="shared" si="1"/>
        <v/>
      </c>
      <c r="S18" s="263"/>
      <c r="T18" s="240"/>
      <c r="U18" s="2" t="s">
        <v>678</v>
      </c>
    </row>
    <row r="19" ht="15.5" spans="1:21">
      <c r="A19" s="238" t="str">
        <f t="shared" si="0"/>
        <v/>
      </c>
      <c r="B19" s="243"/>
      <c r="C19" s="240"/>
      <c r="D19" s="240"/>
      <c r="E19" s="240"/>
      <c r="F19" s="243"/>
      <c r="G19" s="240"/>
      <c r="H19" s="246"/>
      <c r="I19" s="240"/>
      <c r="J19" s="265"/>
      <c r="K19" s="246"/>
      <c r="L19" s="262"/>
      <c r="M19" s="263"/>
      <c r="N19" s="263"/>
      <c r="O19" s="263"/>
      <c r="P19" s="264"/>
      <c r="Q19" s="263"/>
      <c r="R19" s="252" t="str">
        <f t="shared" si="1"/>
        <v/>
      </c>
      <c r="S19" s="263"/>
      <c r="T19" s="240"/>
      <c r="U19" s="2" t="s">
        <v>679</v>
      </c>
    </row>
    <row r="20" ht="15.5" spans="1:21">
      <c r="A20" s="238" t="str">
        <f t="shared" si="0"/>
        <v/>
      </c>
      <c r="B20" s="243"/>
      <c r="C20" s="240"/>
      <c r="D20" s="240"/>
      <c r="E20" s="240"/>
      <c r="F20" s="243"/>
      <c r="G20" s="240"/>
      <c r="H20" s="246"/>
      <c r="I20" s="240"/>
      <c r="J20" s="265"/>
      <c r="K20" s="246"/>
      <c r="L20" s="262"/>
      <c r="M20" s="263"/>
      <c r="N20" s="263"/>
      <c r="O20" s="263"/>
      <c r="P20" s="264"/>
      <c r="Q20" s="263"/>
      <c r="R20" s="252" t="str">
        <f t="shared" si="1"/>
        <v/>
      </c>
      <c r="S20" s="263"/>
      <c r="T20" s="240"/>
      <c r="U20" s="2" t="s">
        <v>680</v>
      </c>
    </row>
    <row r="21" ht="15.5" spans="1:21">
      <c r="A21" s="238" t="str">
        <f t="shared" si="0"/>
        <v/>
      </c>
      <c r="B21" s="243"/>
      <c r="C21" s="240"/>
      <c r="D21" s="240"/>
      <c r="E21" s="240"/>
      <c r="F21" s="243"/>
      <c r="G21" s="240"/>
      <c r="H21" s="246"/>
      <c r="I21" s="240"/>
      <c r="J21" s="265"/>
      <c r="K21" s="246"/>
      <c r="L21" s="262"/>
      <c r="M21" s="263"/>
      <c r="N21" s="263"/>
      <c r="O21" s="263"/>
      <c r="P21" s="264"/>
      <c r="Q21" s="263"/>
      <c r="R21" s="252" t="str">
        <f t="shared" si="1"/>
        <v/>
      </c>
      <c r="S21" s="263"/>
      <c r="T21" s="240"/>
      <c r="U21" s="2" t="s">
        <v>681</v>
      </c>
    </row>
    <row r="22" ht="15.5" spans="1:21">
      <c r="A22" s="238" t="str">
        <f t="shared" si="0"/>
        <v/>
      </c>
      <c r="B22" s="243"/>
      <c r="C22" s="240"/>
      <c r="D22" s="240"/>
      <c r="E22" s="240"/>
      <c r="F22" s="243"/>
      <c r="G22" s="240"/>
      <c r="H22" s="246"/>
      <c r="I22" s="240"/>
      <c r="J22" s="265"/>
      <c r="K22" s="246"/>
      <c r="L22" s="262"/>
      <c r="M22" s="263"/>
      <c r="N22" s="263"/>
      <c r="O22" s="263"/>
      <c r="P22" s="264"/>
      <c r="Q22" s="263"/>
      <c r="R22" s="252" t="str">
        <f t="shared" si="1"/>
        <v/>
      </c>
      <c r="S22" s="263"/>
      <c r="T22" s="240"/>
      <c r="U22" s="2" t="s">
        <v>682</v>
      </c>
    </row>
    <row r="23" ht="15.5" spans="1:21">
      <c r="A23" s="238" t="str">
        <f t="shared" si="0"/>
        <v/>
      </c>
      <c r="B23" s="243"/>
      <c r="C23" s="240"/>
      <c r="D23" s="240"/>
      <c r="E23" s="240"/>
      <c r="F23" s="243"/>
      <c r="G23" s="240"/>
      <c r="H23" s="246"/>
      <c r="I23" s="240"/>
      <c r="J23" s="265"/>
      <c r="K23" s="246"/>
      <c r="L23" s="262"/>
      <c r="M23" s="263"/>
      <c r="N23" s="263"/>
      <c r="O23" s="263"/>
      <c r="P23" s="264"/>
      <c r="Q23" s="263"/>
      <c r="R23" s="252" t="str">
        <f t="shared" si="1"/>
        <v/>
      </c>
      <c r="S23" s="263"/>
      <c r="T23" s="240"/>
      <c r="U23" s="2" t="s">
        <v>683</v>
      </c>
    </row>
    <row r="24" ht="15.5" spans="1:21">
      <c r="A24" s="238" t="str">
        <f t="shared" si="0"/>
        <v/>
      </c>
      <c r="B24" s="243"/>
      <c r="C24" s="240"/>
      <c r="D24" s="240"/>
      <c r="E24" s="240"/>
      <c r="F24" s="243"/>
      <c r="G24" s="240"/>
      <c r="H24" s="246"/>
      <c r="I24" s="240"/>
      <c r="J24" s="265"/>
      <c r="K24" s="246"/>
      <c r="L24" s="262"/>
      <c r="M24" s="263"/>
      <c r="N24" s="263"/>
      <c r="O24" s="263"/>
      <c r="P24" s="264"/>
      <c r="Q24" s="263"/>
      <c r="R24" s="252" t="str">
        <f t="shared" si="1"/>
        <v/>
      </c>
      <c r="S24" s="263"/>
      <c r="T24" s="240"/>
      <c r="U24" s="2" t="s">
        <v>684</v>
      </c>
    </row>
    <row r="25" ht="15.5" spans="1:21">
      <c r="A25" s="243" t="s">
        <v>685</v>
      </c>
      <c r="B25" s="243"/>
      <c r="C25" s="240"/>
      <c r="D25" s="240"/>
      <c r="E25" s="240"/>
      <c r="F25" s="243"/>
      <c r="G25" s="240"/>
      <c r="H25" s="246"/>
      <c r="I25" s="240"/>
      <c r="J25" s="265"/>
      <c r="K25" s="246"/>
      <c r="L25" s="262">
        <f t="shared" ref="L25:O25" si="2">SUM(L8:L24)</f>
        <v>0</v>
      </c>
      <c r="M25" s="263">
        <f t="shared" si="2"/>
        <v>0</v>
      </c>
      <c r="N25" s="263">
        <f t="shared" si="2"/>
        <v>0</v>
      </c>
      <c r="O25" s="263">
        <f t="shared" si="2"/>
        <v>0</v>
      </c>
      <c r="P25" s="264"/>
      <c r="Q25" s="263">
        <f>SUM(Q8:Q24)</f>
        <v>0</v>
      </c>
      <c r="R25" s="252" t="str">
        <f t="shared" si="1"/>
        <v/>
      </c>
      <c r="S25" s="263"/>
      <c r="T25" s="240"/>
      <c r="U25" s="3"/>
    </row>
    <row r="26" ht="15.5" spans="1:21">
      <c r="A26" s="243" t="s">
        <v>686</v>
      </c>
      <c r="B26" s="243"/>
      <c r="C26" s="240"/>
      <c r="D26" s="240"/>
      <c r="E26" s="240"/>
      <c r="F26" s="243"/>
      <c r="G26" s="240"/>
      <c r="H26" s="246"/>
      <c r="I26" s="240"/>
      <c r="J26" s="265"/>
      <c r="K26" s="246"/>
      <c r="L26" s="262"/>
      <c r="M26" s="263">
        <f>N25</f>
        <v>0</v>
      </c>
      <c r="N26" s="263"/>
      <c r="O26" s="263"/>
      <c r="P26" s="264"/>
      <c r="Q26" s="263"/>
      <c r="R26" s="252"/>
      <c r="S26" s="263"/>
      <c r="T26" s="240"/>
      <c r="U26" s="3"/>
    </row>
    <row r="27" customHeight="1" spans="1:21">
      <c r="A27" s="247" t="s">
        <v>687</v>
      </c>
      <c r="B27" s="248"/>
      <c r="C27" s="248"/>
      <c r="D27" s="248"/>
      <c r="E27" s="249"/>
      <c r="F27" s="250"/>
      <c r="G27" s="251"/>
      <c r="H27" s="252"/>
      <c r="I27" s="252"/>
      <c r="J27" s="252"/>
      <c r="K27" s="252"/>
      <c r="L27" s="262">
        <f>L25-L26</f>
        <v>0</v>
      </c>
      <c r="M27" s="252">
        <f>M25-M26</f>
        <v>0</v>
      </c>
      <c r="N27" s="252"/>
      <c r="O27" s="266">
        <f>O25</f>
        <v>0</v>
      </c>
      <c r="P27" s="252"/>
      <c r="Q27" s="266">
        <f>Q25</f>
        <v>0</v>
      </c>
      <c r="R27" s="252" t="str">
        <f>IF(M27=0,"",(Q27-M27)/M27*100)</f>
        <v/>
      </c>
      <c r="S27" s="252"/>
      <c r="T27" s="269"/>
      <c r="U27" s="3"/>
    </row>
    <row r="28" customHeight="1" spans="1:21">
      <c r="A28" s="3" t="str">
        <f>基本信息输入表!$K$6&amp;"填表人："&amp;基本信息输入表!$M$50</f>
        <v>产权持有单位填表人：王若初</v>
      </c>
      <c r="Q28" s="3" t="str">
        <f>"评估人员："&amp;基本信息输入表!Q50</f>
        <v>评估人员：王秀红</v>
      </c>
      <c r="U28" s="28" t="s">
        <v>310</v>
      </c>
    </row>
    <row r="29" customHeight="1" spans="1:21">
      <c r="A29" s="3" t="str">
        <f>"填表日期："&amp;YEAR(基本信息输入表!$O$50)&amp;"年"&amp;MONTH(基本信息输入表!$O$50)&amp;"月"&amp;DAY(基本信息输入表!$O$50)&amp;"日"</f>
        <v>填表日期：2023年2月15日</v>
      </c>
      <c r="U29" s="3"/>
    </row>
    <row r="30" customHeight="1" spans="21:21">
      <c r="U30" s="3"/>
    </row>
    <row r="31" customHeight="1" spans="21:21">
      <c r="U31" s="3"/>
    </row>
    <row r="32" customHeight="1" spans="21:21">
      <c r="U32" s="3"/>
    </row>
    <row r="33" customHeight="1" spans="21:21">
      <c r="U33" s="3"/>
    </row>
    <row r="34" customHeight="1" spans="21:21">
      <c r="U34" s="3"/>
    </row>
    <row r="35" customHeight="1" spans="21:21">
      <c r="U35" s="3"/>
    </row>
    <row r="36" customHeight="1" spans="21:21">
      <c r="U36" s="3"/>
    </row>
    <row r="37" customHeight="1" spans="21:21">
      <c r="U37" s="3"/>
    </row>
    <row r="38" customHeight="1" spans="21:21">
      <c r="U38" s="3"/>
    </row>
    <row r="39" customHeight="1" spans="21:21">
      <c r="U39" s="3"/>
    </row>
  </sheetData>
  <mergeCells count="24">
    <mergeCell ref="A2:T2"/>
    <mergeCell ref="A3:T3"/>
    <mergeCell ref="R4:T4"/>
    <mergeCell ref="Q5:T5"/>
    <mergeCell ref="L6:M6"/>
    <mergeCell ref="O6:Q6"/>
    <mergeCell ref="A25:D25"/>
    <mergeCell ref="A26:D26"/>
    <mergeCell ref="A27:D27"/>
    <mergeCell ref="A6:A7"/>
    <mergeCell ref="B6:B7"/>
    <mergeCell ref="C6:C7"/>
    <mergeCell ref="D6:D7"/>
    <mergeCell ref="E6:E7"/>
    <mergeCell ref="F6:F7"/>
    <mergeCell ref="G6:G7"/>
    <mergeCell ref="H6:H7"/>
    <mergeCell ref="I6:I7"/>
    <mergeCell ref="J6:J7"/>
    <mergeCell ref="K6:K7"/>
    <mergeCell ref="N6:N7"/>
    <mergeCell ref="R6:R7"/>
    <mergeCell ref="S6:S7"/>
    <mergeCell ref="T6:T7"/>
  </mergeCells>
  <dataValidations count="5">
    <dataValidation type="list" allowBlank="1" showInputMessage="1" showErrorMessage="1" sqref="AL8:AL30">
      <formula1>基本信息输入表!$A$119:$A$121</formula1>
    </dataValidation>
    <dataValidation type="list" allowBlank="1" showInputMessage="1" showErrorMessage="1" sqref="AN8:AN30">
      <formula1>基本信息输入表!$A$122:$A$125</formula1>
    </dataValidation>
    <dataValidation type="list" allowBlank="1" showInputMessage="1" showErrorMessage="1" sqref="AR8:AR30">
      <formula1>基本信息输入表!$A$141:$A$145</formula1>
    </dataValidation>
    <dataValidation type="list" allowBlank="1" showInputMessage="1" showErrorMessage="1" sqref="AV8:AV30">
      <formula1>基本信息输入表!$A$160:$A$165</formula1>
    </dataValidation>
    <dataValidation type="list" allowBlank="1" showInputMessage="1" showErrorMessage="1" sqref="V8:AB30 AE8:AI30">
      <formula1>基本信息输入表!$A$107:$A$108</formula1>
    </dataValidation>
  </dataValidations>
  <hyperlinks>
    <hyperlink ref="A1" location="索引目录!A1" display="返回索引目录"/>
  </hyperlinks>
  <printOptions horizontalCentered="1"/>
  <pageMargins left="0.984027777777778" right="0.984027777777778" top="0.984027777777778" bottom="0.984027777777778" header="0.313888888888889" footer="0.354166666666667"/>
  <pageSetup paperSize="9" scale="66" fitToHeight="1000" orientation="landscape"/>
  <headerFooter scaleWithDoc="0">
    <oddFooter>&amp;R&amp;"宋体,常规"&amp;10&amp;P/&amp;N</oddFoot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A33"/>
  <sheetViews>
    <sheetView showGridLines="0" topLeftCell="A11" workbookViewId="0">
      <selection activeCell="Y14" sqref="X14:Y14"/>
    </sheetView>
  </sheetViews>
  <sheetFormatPr defaultColWidth="9" defaultRowHeight="15.75" customHeight="1"/>
  <cols>
    <col min="1" max="1" width="4.5" style="3" customWidth="1"/>
    <col min="2" max="2" width="8.5" style="3" customWidth="1"/>
    <col min="3" max="4" width="11.25" style="3" customWidth="1"/>
    <col min="5" max="6" width="4.75" style="3" customWidth="1"/>
    <col min="7" max="7" width="16.375" style="3" customWidth="1"/>
    <col min="8" max="8" width="4.375" style="3" customWidth="1"/>
    <col min="9" max="9" width="4.875" style="3" customWidth="1"/>
    <col min="10" max="11" width="5" style="3" customWidth="1"/>
    <col min="12" max="13" width="12.625" style="3" customWidth="1" outlineLevel="1"/>
    <col min="14" max="17" width="12.625" style="3" hidden="1" customWidth="1" outlineLevel="1"/>
    <col min="18" max="19" width="12.625" style="3" customWidth="1"/>
    <col min="20" max="20" width="12.625" style="3" hidden="1" customWidth="1"/>
    <col min="21" max="21" width="12.625" style="3" customWidth="1"/>
    <col min="22" max="22" width="9" style="3" customWidth="1"/>
    <col min="23" max="23" width="12.625" style="3" customWidth="1"/>
    <col min="24" max="24" width="6.125" style="3" customWidth="1"/>
    <col min="25" max="25" width="5.75" style="3" customWidth="1"/>
    <col min="26" max="26" width="7.5" style="135" customWidth="1"/>
    <col min="27" max="33" width="5.625" style="4" hidden="1" customWidth="1" outlineLevel="1"/>
    <col min="34" max="34" width="14.875" style="4" hidden="1" customWidth="1" outlineLevel="1"/>
    <col min="35" max="35" width="13.625" style="4" customWidth="1" collapsed="1"/>
    <col min="36" max="39" width="5.625" style="4" hidden="1" customWidth="1" outlineLevel="1"/>
    <col min="40" max="41" width="7.375" style="4" hidden="1" customWidth="1" outlineLevel="1"/>
    <col min="42" max="42" width="5.625" style="4" hidden="1" customWidth="1" outlineLevel="1"/>
    <col min="43" max="46" width="8.625" style="4" hidden="1" customWidth="1" outlineLevel="1"/>
    <col min="47" max="47" width="14.625" style="4" hidden="1" customWidth="1" outlineLevel="1"/>
    <col min="48" max="48" width="13.625" style="4" customWidth="1" collapsed="1"/>
    <col min="49" max="72" width="8.625" style="4" hidden="1" customWidth="1" outlineLevel="1"/>
    <col min="73" max="73" width="13.75" style="4" customWidth="1" collapsed="1"/>
    <col min="74" max="78" width="13.625" style="4" hidden="1" customWidth="1" outlineLevel="1"/>
    <col min="79" max="79" width="13.625" style="4" customWidth="1" collapsed="1"/>
    <col min="80" max="16384" width="9" style="3"/>
  </cols>
  <sheetData>
    <row r="1" customHeight="1" spans="1:1">
      <c r="A1" s="5" t="s">
        <v>311</v>
      </c>
    </row>
    <row r="2" s="1" customFormat="1" ht="30" customHeight="1" spans="1:79">
      <c r="A2" s="6" t="s">
        <v>688</v>
      </c>
      <c r="B2" s="6"/>
      <c r="C2" s="6"/>
      <c r="D2" s="6"/>
      <c r="E2" s="6"/>
      <c r="F2" s="6"/>
      <c r="G2" s="6"/>
      <c r="H2" s="6"/>
      <c r="I2" s="6"/>
      <c r="J2" s="6"/>
      <c r="K2" s="6"/>
      <c r="L2" s="6"/>
      <c r="M2" s="6"/>
      <c r="N2" s="6"/>
      <c r="O2" s="6"/>
      <c r="P2" s="6"/>
      <c r="Q2" s="6"/>
      <c r="R2" s="6"/>
      <c r="S2" s="6"/>
      <c r="T2" s="6"/>
      <c r="U2" s="6"/>
      <c r="V2" s="6"/>
      <c r="W2" s="6"/>
      <c r="X2" s="6"/>
      <c r="Y2" s="6"/>
      <c r="Z2" s="141"/>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row>
    <row r="3" customHeight="1" spans="1:79">
      <c r="A3" s="2" t="str">
        <f>"评估基准日："&amp;TEXT(基本信息输入表!M7,"yyyy年mm月dd日")</f>
        <v>评估基准日：2023年01月31日</v>
      </c>
      <c r="B3" s="2"/>
      <c r="C3" s="2"/>
      <c r="D3" s="2"/>
      <c r="E3" s="2"/>
      <c r="F3" s="2"/>
      <c r="G3" s="2"/>
      <c r="H3" s="2"/>
      <c r="I3" s="2"/>
      <c r="J3" s="2"/>
      <c r="K3" s="2"/>
      <c r="L3" s="2"/>
      <c r="M3" s="2"/>
      <c r="N3" s="2"/>
      <c r="O3" s="2"/>
      <c r="P3" s="2"/>
      <c r="Q3" s="2"/>
      <c r="R3" s="2"/>
      <c r="S3" s="2"/>
      <c r="T3" s="2"/>
      <c r="U3" s="2"/>
      <c r="V3" s="2"/>
      <c r="W3" s="2"/>
      <c r="X3" s="2"/>
      <c r="Y3" s="2"/>
      <c r="Z3" s="14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2"/>
      <c r="BF3" s="22"/>
      <c r="BG3" s="22"/>
      <c r="BH3" s="22"/>
      <c r="BI3" s="22"/>
      <c r="BJ3" s="22"/>
      <c r="BK3" s="22"/>
      <c r="BL3" s="22"/>
      <c r="BM3" s="22"/>
      <c r="BN3" s="22"/>
      <c r="BO3" s="22"/>
      <c r="BP3" s="22"/>
      <c r="BQ3" s="22"/>
      <c r="BR3" s="22"/>
      <c r="BS3" s="22"/>
      <c r="BT3" s="22"/>
      <c r="BU3" s="22"/>
      <c r="BV3" s="22"/>
      <c r="BW3" s="22"/>
      <c r="BX3" s="22"/>
      <c r="BY3" s="22"/>
      <c r="BZ3" s="22"/>
      <c r="CA3" s="22"/>
    </row>
    <row r="4" ht="14.1" customHeight="1" spans="1:26">
      <c r="A4" s="2"/>
      <c r="B4" s="2"/>
      <c r="C4" s="2"/>
      <c r="D4" s="2"/>
      <c r="E4" s="2"/>
      <c r="F4" s="2"/>
      <c r="G4" s="2"/>
      <c r="H4" s="2"/>
      <c r="I4" s="2"/>
      <c r="J4" s="2"/>
      <c r="K4" s="2"/>
      <c r="L4" s="2"/>
      <c r="M4" s="2"/>
      <c r="N4" s="2"/>
      <c r="O4" s="2"/>
      <c r="P4" s="2"/>
      <c r="Q4" s="2"/>
      <c r="R4" s="2"/>
      <c r="S4" s="2"/>
      <c r="T4" s="2"/>
      <c r="U4" s="2"/>
      <c r="V4" s="2"/>
      <c r="W4" s="2"/>
      <c r="X4" s="2"/>
      <c r="Y4" s="2" t="s">
        <v>689</v>
      </c>
      <c r="Z4" s="143"/>
    </row>
    <row r="5" customHeight="1" spans="1:79">
      <c r="A5" s="7" t="str">
        <f>基本信息输入表!K6&amp;"："&amp;基本信息输入表!M6</f>
        <v>产权持有单位：山东烟草投资管理有限公司</v>
      </c>
      <c r="B5" s="7"/>
      <c r="C5" s="7"/>
      <c r="D5" s="7"/>
      <c r="E5" s="7"/>
      <c r="F5" s="7"/>
      <c r="G5" s="7"/>
      <c r="H5" s="23"/>
      <c r="I5" s="23"/>
      <c r="J5" s="23"/>
      <c r="K5" s="23"/>
      <c r="L5" s="23"/>
      <c r="M5" s="23"/>
      <c r="N5" s="23"/>
      <c r="O5" s="23"/>
      <c r="P5" s="23"/>
      <c r="Q5" s="23"/>
      <c r="Y5" s="23" t="s">
        <v>227</v>
      </c>
      <c r="Z5" s="143"/>
      <c r="AA5" s="24" t="s">
        <v>372</v>
      </c>
      <c r="AB5" s="24"/>
      <c r="AC5" s="24"/>
      <c r="AD5" s="24"/>
      <c r="AE5" s="24"/>
      <c r="AF5" s="24"/>
      <c r="AG5" s="24"/>
      <c r="AH5" s="24"/>
      <c r="AI5" s="24"/>
      <c r="AJ5" s="29" t="s">
        <v>373</v>
      </c>
      <c r="AK5" s="30"/>
      <c r="AL5" s="30"/>
      <c r="AM5" s="30"/>
      <c r="AN5" s="30"/>
      <c r="AO5" s="30"/>
      <c r="AP5" s="30"/>
      <c r="AQ5" s="30"/>
      <c r="AR5" s="30"/>
      <c r="AS5" s="30"/>
      <c r="AT5" s="30"/>
      <c r="AU5" s="30"/>
      <c r="AV5" s="36"/>
      <c r="AW5" s="39" t="s">
        <v>374</v>
      </c>
      <c r="AX5" s="40"/>
      <c r="AY5" s="40"/>
      <c r="AZ5" s="40"/>
      <c r="BA5" s="40"/>
      <c r="BB5" s="40"/>
      <c r="BC5" s="40"/>
      <c r="BD5" s="40"/>
      <c r="BE5" s="40"/>
      <c r="BF5" s="40"/>
      <c r="BG5" s="40"/>
      <c r="BH5" s="40"/>
      <c r="BI5" s="40"/>
      <c r="BJ5" s="40"/>
      <c r="BK5" s="40"/>
      <c r="BL5" s="40"/>
      <c r="BM5" s="40"/>
      <c r="BN5" s="40"/>
      <c r="BO5" s="40"/>
      <c r="BP5" s="40"/>
      <c r="BQ5" s="40"/>
      <c r="BR5" s="40"/>
      <c r="BS5" s="40"/>
      <c r="BT5" s="40"/>
      <c r="BU5" s="47"/>
      <c r="BV5" s="34" t="s">
        <v>375</v>
      </c>
      <c r="BW5" s="34"/>
      <c r="BX5" s="34"/>
      <c r="BY5" s="34"/>
      <c r="BZ5" s="34"/>
      <c r="CA5" s="34"/>
    </row>
    <row r="6" s="2" customFormat="1" customHeight="1" spans="1:79">
      <c r="A6" s="8" t="s">
        <v>228</v>
      </c>
      <c r="B6" s="10" t="s">
        <v>562</v>
      </c>
      <c r="C6" s="8" t="s">
        <v>661</v>
      </c>
      <c r="D6" s="8" t="s">
        <v>690</v>
      </c>
      <c r="E6" s="9" t="s">
        <v>691</v>
      </c>
      <c r="F6" s="9" t="s">
        <v>692</v>
      </c>
      <c r="G6" s="9" t="s">
        <v>693</v>
      </c>
      <c r="H6" s="9" t="s">
        <v>694</v>
      </c>
      <c r="I6" s="9" t="s">
        <v>695</v>
      </c>
      <c r="J6" s="9" t="s">
        <v>665</v>
      </c>
      <c r="K6" s="11" t="s">
        <v>579</v>
      </c>
      <c r="L6" s="137" t="s">
        <v>523</v>
      </c>
      <c r="M6" s="138"/>
      <c r="N6" s="139"/>
      <c r="O6" s="137" t="s">
        <v>379</v>
      </c>
      <c r="P6" s="138"/>
      <c r="Q6" s="139"/>
      <c r="R6" s="8" t="s">
        <v>202</v>
      </c>
      <c r="S6" s="8"/>
      <c r="T6" s="11" t="s">
        <v>416</v>
      </c>
      <c r="U6" s="8" t="s">
        <v>352</v>
      </c>
      <c r="V6" s="8"/>
      <c r="W6" s="8"/>
      <c r="X6" s="9" t="s">
        <v>205</v>
      </c>
      <c r="Y6" s="9" t="s">
        <v>380</v>
      </c>
      <c r="Z6" s="144"/>
      <c r="AA6" s="24" t="s">
        <v>381</v>
      </c>
      <c r="AB6" s="228" t="s">
        <v>696</v>
      </c>
      <c r="AC6" s="24" t="s">
        <v>382</v>
      </c>
      <c r="AD6" s="24" t="s">
        <v>383</v>
      </c>
      <c r="AE6" s="25" t="s">
        <v>697</v>
      </c>
      <c r="AF6" s="32" t="s">
        <v>477</v>
      </c>
      <c r="AG6" s="32" t="s">
        <v>386</v>
      </c>
      <c r="AH6" s="24" t="s">
        <v>387</v>
      </c>
      <c r="AI6" s="24"/>
      <c r="AJ6" s="29" t="s">
        <v>388</v>
      </c>
      <c r="AK6" s="30"/>
      <c r="AL6" s="30"/>
      <c r="AM6" s="30"/>
      <c r="AN6" s="30"/>
      <c r="AO6" s="30"/>
      <c r="AP6" s="36"/>
      <c r="AQ6" s="34" t="s">
        <v>389</v>
      </c>
      <c r="AR6" s="34"/>
      <c r="AS6" s="34" t="s">
        <v>390</v>
      </c>
      <c r="AT6" s="34"/>
      <c r="AU6" s="34" t="s">
        <v>391</v>
      </c>
      <c r="AV6" s="41"/>
      <c r="AW6" s="24" t="s">
        <v>392</v>
      </c>
      <c r="AX6" s="24" t="s">
        <v>419</v>
      </c>
      <c r="AY6" s="24"/>
      <c r="AZ6" s="24"/>
      <c r="BA6" s="42" t="s">
        <v>478</v>
      </c>
      <c r="BB6" s="43"/>
      <c r="BC6" s="43"/>
      <c r="BD6" s="43"/>
      <c r="BE6" s="43"/>
      <c r="BF6" s="43"/>
      <c r="BG6" s="43"/>
      <c r="BH6" s="43"/>
      <c r="BI6" s="43"/>
      <c r="BJ6" s="43"/>
      <c r="BK6" s="43"/>
      <c r="BL6" s="43"/>
      <c r="BM6" s="43"/>
      <c r="BN6" s="43"/>
      <c r="BO6" s="43"/>
      <c r="BP6" s="43"/>
      <c r="BQ6" s="43"/>
      <c r="BR6" s="24" t="s">
        <v>352</v>
      </c>
      <c r="BS6" s="24"/>
      <c r="BT6" s="24"/>
      <c r="BU6" s="147"/>
      <c r="BV6" s="34" t="s">
        <v>204</v>
      </c>
      <c r="BW6" s="34"/>
      <c r="BX6" s="29" t="s">
        <v>394</v>
      </c>
      <c r="BY6" s="36"/>
      <c r="BZ6" s="34" t="s">
        <v>395</v>
      </c>
      <c r="CA6" s="41"/>
    </row>
    <row r="7" s="2" customFormat="1" ht="31.5" customHeight="1" spans="1:79">
      <c r="A7" s="8"/>
      <c r="B7" s="10"/>
      <c r="C7" s="8"/>
      <c r="D7" s="8"/>
      <c r="E7" s="8"/>
      <c r="F7" s="8"/>
      <c r="G7" s="8"/>
      <c r="H7" s="8"/>
      <c r="I7" s="8"/>
      <c r="J7" s="8"/>
      <c r="K7" s="12"/>
      <c r="L7" s="139" t="s">
        <v>493</v>
      </c>
      <c r="M7" s="139" t="s">
        <v>495</v>
      </c>
      <c r="N7" s="139" t="s">
        <v>698</v>
      </c>
      <c r="O7" s="139" t="s">
        <v>493</v>
      </c>
      <c r="P7" s="139" t="s">
        <v>495</v>
      </c>
      <c r="Q7" s="139" t="s">
        <v>698</v>
      </c>
      <c r="R7" s="20" t="s">
        <v>493</v>
      </c>
      <c r="S7" s="8" t="s">
        <v>495</v>
      </c>
      <c r="T7" s="12"/>
      <c r="U7" s="8" t="s">
        <v>493</v>
      </c>
      <c r="V7" s="9" t="s">
        <v>480</v>
      </c>
      <c r="W7" s="8" t="s">
        <v>495</v>
      </c>
      <c r="X7" s="8"/>
      <c r="Y7" s="8"/>
      <c r="Z7" s="142"/>
      <c r="AA7" s="24"/>
      <c r="AB7" s="229"/>
      <c r="AC7" s="24"/>
      <c r="AD7" s="24"/>
      <c r="AE7" s="24"/>
      <c r="AF7" s="24"/>
      <c r="AG7" s="24"/>
      <c r="AH7" s="24"/>
      <c r="AI7" s="24"/>
      <c r="AJ7" s="34" t="s">
        <v>401</v>
      </c>
      <c r="AK7" s="34" t="s">
        <v>403</v>
      </c>
      <c r="AL7" s="35" t="s">
        <v>699</v>
      </c>
      <c r="AM7" s="35" t="s">
        <v>700</v>
      </c>
      <c r="AN7" s="34" t="s">
        <v>404</v>
      </c>
      <c r="AO7" s="34" t="s">
        <v>405</v>
      </c>
      <c r="AP7" s="29" t="s">
        <v>406</v>
      </c>
      <c r="AQ7" s="34" t="s">
        <v>407</v>
      </c>
      <c r="AR7" s="34" t="s">
        <v>408</v>
      </c>
      <c r="AS7" s="34" t="s">
        <v>407</v>
      </c>
      <c r="AT7" s="34" t="s">
        <v>409</v>
      </c>
      <c r="AU7" s="34"/>
      <c r="AV7" s="45"/>
      <c r="AW7" s="24"/>
      <c r="AX7" s="24" t="s">
        <v>422</v>
      </c>
      <c r="AY7" s="24" t="s">
        <v>481</v>
      </c>
      <c r="AZ7" s="25" t="s">
        <v>701</v>
      </c>
      <c r="BA7" s="46" t="s">
        <v>424</v>
      </c>
      <c r="BB7" s="46" t="s">
        <v>482</v>
      </c>
      <c r="BC7" s="25" t="s">
        <v>702</v>
      </c>
      <c r="BD7" s="25" t="s">
        <v>703</v>
      </c>
      <c r="BE7" s="25" t="s">
        <v>484</v>
      </c>
      <c r="BF7" s="25" t="s">
        <v>485</v>
      </c>
      <c r="BG7" s="25" t="s">
        <v>486</v>
      </c>
      <c r="BH7" s="25" t="s">
        <v>704</v>
      </c>
      <c r="BI7" s="25" t="s">
        <v>705</v>
      </c>
      <c r="BJ7" s="25" t="s">
        <v>706</v>
      </c>
      <c r="BK7" s="25" t="s">
        <v>707</v>
      </c>
      <c r="BL7" s="25" t="s">
        <v>708</v>
      </c>
      <c r="BM7" s="25" t="s">
        <v>709</v>
      </c>
      <c r="BN7" s="25" t="s">
        <v>710</v>
      </c>
      <c r="BO7" s="25" t="s">
        <v>711</v>
      </c>
      <c r="BP7" s="25" t="s">
        <v>712</v>
      </c>
      <c r="BQ7" s="25" t="s">
        <v>713</v>
      </c>
      <c r="BR7" s="24" t="s">
        <v>493</v>
      </c>
      <c r="BS7" s="24" t="s">
        <v>494</v>
      </c>
      <c r="BT7" s="24" t="s">
        <v>495</v>
      </c>
      <c r="BU7" s="47"/>
      <c r="BV7" s="34" t="s">
        <v>496</v>
      </c>
      <c r="BW7" s="34" t="s">
        <v>497</v>
      </c>
      <c r="BX7" s="34" t="s">
        <v>493</v>
      </c>
      <c r="BY7" s="34" t="s">
        <v>495</v>
      </c>
      <c r="BZ7" s="34"/>
      <c r="CA7" s="45"/>
    </row>
    <row r="8" customHeight="1" spans="1:79">
      <c r="A8" s="13" t="str">
        <f>IF(C8="","",ROW()-7)</f>
        <v/>
      </c>
      <c r="B8" s="8"/>
      <c r="C8" s="14"/>
      <c r="D8" s="14"/>
      <c r="E8" s="8"/>
      <c r="F8" s="8"/>
      <c r="G8" s="8"/>
      <c r="H8" s="8"/>
      <c r="I8" s="8"/>
      <c r="J8" s="8"/>
      <c r="K8" s="20"/>
      <c r="L8" s="140"/>
      <c r="M8" s="140"/>
      <c r="N8" s="140"/>
      <c r="O8" s="140"/>
      <c r="P8" s="140"/>
      <c r="Q8" s="140"/>
      <c r="R8" s="140">
        <f t="shared" ref="R8:T25" si="0">L8+O8</f>
        <v>0</v>
      </c>
      <c r="S8" s="140">
        <f t="shared" si="0"/>
        <v>0</v>
      </c>
      <c r="T8" s="140">
        <f t="shared" si="0"/>
        <v>0</v>
      </c>
      <c r="U8" s="21"/>
      <c r="V8" s="9"/>
      <c r="W8" s="21"/>
      <c r="X8" s="21" t="str">
        <f t="shared" ref="X8:X28" si="1">IF(S8-T8=0,"",(W8-S8+T8)/(S8-T8)*100)</f>
        <v/>
      </c>
      <c r="Y8" s="17"/>
      <c r="Z8" s="136"/>
      <c r="AA8" s="26"/>
      <c r="AB8" s="26"/>
      <c r="AC8" s="26"/>
      <c r="AD8" s="26"/>
      <c r="AE8" s="26"/>
      <c r="AF8" s="26"/>
      <c r="AG8" s="26"/>
      <c r="AH8" s="26"/>
      <c r="AI8" s="26"/>
      <c r="AJ8" s="26"/>
      <c r="AK8" s="26"/>
      <c r="AL8" s="26"/>
      <c r="AM8" s="26"/>
      <c r="AN8" s="26"/>
      <c r="AO8" s="37"/>
      <c r="AP8" s="37"/>
      <c r="AQ8" s="26"/>
      <c r="AR8" s="37"/>
      <c r="AS8" s="37"/>
      <c r="AT8" s="37"/>
      <c r="AU8" s="37"/>
      <c r="AV8" s="37"/>
      <c r="AW8" s="37"/>
      <c r="AX8" s="37" t="s">
        <v>130</v>
      </c>
      <c r="AY8" s="37"/>
      <c r="AZ8" s="37"/>
      <c r="BA8" s="37"/>
      <c r="BB8" s="37"/>
      <c r="BC8" s="37"/>
      <c r="BD8" s="37"/>
      <c r="BE8" s="37"/>
      <c r="BF8" s="37"/>
      <c r="BG8" s="37" t="str">
        <f>IFERROR(BF8/(BE8+BF8)*100,"")</f>
        <v/>
      </c>
      <c r="BH8" s="37"/>
      <c r="BI8" s="37"/>
      <c r="BJ8" s="230"/>
      <c r="BK8" s="37" t="str">
        <f t="shared" ref="BK8:BK30" si="2">IFERROR(BJ8/G8,"")</f>
        <v/>
      </c>
      <c r="BL8" s="37"/>
      <c r="BM8" s="230">
        <f>BJ8*BL8</f>
        <v>0</v>
      </c>
      <c r="BN8" s="37"/>
      <c r="BO8" s="37"/>
      <c r="BP8" s="230">
        <f t="shared" ref="BP8:BP30" si="3">(BJ8+BM8)*BN8*BO8/2</f>
        <v>0</v>
      </c>
      <c r="BQ8" s="230">
        <f t="shared" ref="BQ8:BQ30" si="4">IF(BJ8+BM8+BP8&gt;100,ROUND(BJ8+BM8+BP8,-2),ROUND(BJ8+BM8+BP8,-1))</f>
        <v>0</v>
      </c>
      <c r="BR8" s="230">
        <f>BQ8</f>
        <v>0</v>
      </c>
      <c r="BS8" s="37" t="str">
        <f t="shared" ref="BS8:BS28" si="5">IFERROR(ROUND(BG8-BH8-BI8,0),"")</f>
        <v/>
      </c>
      <c r="BT8" s="50" t="str">
        <f>IFERROR(BR8*BS8/100,"")</f>
        <v/>
      </c>
      <c r="BU8" s="37"/>
      <c r="BV8" s="37" t="str">
        <f>IFERROR((BR8-R8)/R8*100,"")</f>
        <v/>
      </c>
      <c r="BW8" s="37" t="str">
        <f>IFERROR((BT8-S8+T8)/(S8-T8)*100,"")</f>
        <v/>
      </c>
      <c r="BX8" s="37"/>
      <c r="BY8" s="37"/>
      <c r="BZ8" s="37"/>
      <c r="CA8" s="37"/>
    </row>
    <row r="9" customHeight="1" spans="1:79">
      <c r="A9" s="13" t="str">
        <f t="shared" ref="A9:A27" si="6">IF(C9="","",ROW()-7)</f>
        <v/>
      </c>
      <c r="B9" s="8"/>
      <c r="C9" s="14"/>
      <c r="D9" s="14"/>
      <c r="E9" s="8"/>
      <c r="F9" s="8"/>
      <c r="G9" s="8"/>
      <c r="H9" s="8"/>
      <c r="I9" s="8"/>
      <c r="J9" s="8"/>
      <c r="K9" s="20"/>
      <c r="L9" s="140"/>
      <c r="M9" s="140"/>
      <c r="N9" s="140"/>
      <c r="O9" s="140"/>
      <c r="P9" s="140"/>
      <c r="Q9" s="140"/>
      <c r="R9" s="140">
        <f t="shared" si="0"/>
        <v>0</v>
      </c>
      <c r="S9" s="140">
        <f t="shared" si="0"/>
        <v>0</v>
      </c>
      <c r="T9" s="140">
        <f t="shared" si="0"/>
        <v>0</v>
      </c>
      <c r="U9" s="21"/>
      <c r="V9" s="9"/>
      <c r="W9" s="21"/>
      <c r="X9" s="21" t="str">
        <f t="shared" si="1"/>
        <v/>
      </c>
      <c r="Y9" s="17"/>
      <c r="Z9" s="136"/>
      <c r="AA9" s="26"/>
      <c r="AB9" s="26"/>
      <c r="AC9" s="26"/>
      <c r="AD9" s="26"/>
      <c r="AE9" s="26"/>
      <c r="AF9" s="26"/>
      <c r="AG9" s="26"/>
      <c r="AH9" s="26"/>
      <c r="AI9" s="26"/>
      <c r="AJ9" s="26"/>
      <c r="AK9" s="26"/>
      <c r="AL9" s="26"/>
      <c r="AM9" s="26"/>
      <c r="AN9" s="26"/>
      <c r="AO9" s="38"/>
      <c r="AP9" s="37"/>
      <c r="AQ9" s="26"/>
      <c r="AR9" s="37"/>
      <c r="AS9" s="37"/>
      <c r="AT9" s="37"/>
      <c r="AU9" s="37"/>
      <c r="AV9" s="37"/>
      <c r="AW9" s="37"/>
      <c r="AX9" s="37"/>
      <c r="AY9" s="37"/>
      <c r="AZ9" s="37"/>
      <c r="BA9" s="37"/>
      <c r="BB9" s="37"/>
      <c r="BC9" s="37"/>
      <c r="BD9" s="37"/>
      <c r="BE9" s="37"/>
      <c r="BF9" s="37"/>
      <c r="BG9" s="37" t="str">
        <f t="shared" ref="BG9:BG30" si="7">IFERROR(BF9/(BE9+BF9)*100,"")</f>
        <v/>
      </c>
      <c r="BH9" s="37"/>
      <c r="BI9" s="37"/>
      <c r="BJ9" s="230"/>
      <c r="BK9" s="37" t="str">
        <f t="shared" si="2"/>
        <v/>
      </c>
      <c r="BL9" s="37"/>
      <c r="BM9" s="230">
        <f t="shared" ref="BM9:BM30" si="8">BJ9*BL9</f>
        <v>0</v>
      </c>
      <c r="BN9" s="37"/>
      <c r="BO9" s="37"/>
      <c r="BP9" s="230">
        <f t="shared" si="3"/>
        <v>0</v>
      </c>
      <c r="BQ9" s="230">
        <f t="shared" si="4"/>
        <v>0</v>
      </c>
      <c r="BR9" s="230">
        <f t="shared" ref="BR9:BR30" si="9">BQ9</f>
        <v>0</v>
      </c>
      <c r="BS9" s="37" t="str">
        <f t="shared" si="5"/>
        <v/>
      </c>
      <c r="BT9" s="50" t="str">
        <f t="shared" ref="BT9:BT30" si="10">IFERROR(BR9*BS9/100,"")</f>
        <v/>
      </c>
      <c r="BU9" s="37"/>
      <c r="BV9" s="37" t="str">
        <f t="shared" ref="BV9:BV30" si="11">IFERROR((BR9-R9)/R9*100,"")</f>
        <v/>
      </c>
      <c r="BW9" s="37" t="str">
        <f t="shared" ref="BW9:BW30" si="12">IFERROR((BT9-S9+T9)/(S9-T9)*100,"")</f>
        <v/>
      </c>
      <c r="BX9" s="37"/>
      <c r="BY9" s="37"/>
      <c r="BZ9" s="37"/>
      <c r="CA9" s="37"/>
    </row>
    <row r="10" customHeight="1" spans="1:79">
      <c r="A10" s="13" t="str">
        <f t="shared" si="6"/>
        <v/>
      </c>
      <c r="B10" s="8"/>
      <c r="C10" s="14"/>
      <c r="D10" s="14"/>
      <c r="E10" s="8"/>
      <c r="F10" s="8"/>
      <c r="G10" s="8"/>
      <c r="H10" s="8"/>
      <c r="I10" s="8"/>
      <c r="J10" s="8"/>
      <c r="K10" s="20"/>
      <c r="L10" s="140"/>
      <c r="M10" s="140"/>
      <c r="N10" s="140"/>
      <c r="O10" s="140"/>
      <c r="P10" s="140"/>
      <c r="Q10" s="140"/>
      <c r="R10" s="140">
        <f t="shared" si="0"/>
        <v>0</v>
      </c>
      <c r="S10" s="140">
        <f t="shared" si="0"/>
        <v>0</v>
      </c>
      <c r="T10" s="140">
        <f t="shared" si="0"/>
        <v>0</v>
      </c>
      <c r="U10" s="21"/>
      <c r="V10" s="9"/>
      <c r="W10" s="21"/>
      <c r="X10" s="21" t="str">
        <f t="shared" si="1"/>
        <v/>
      </c>
      <c r="Y10" s="17"/>
      <c r="Z10" s="136"/>
      <c r="AA10" s="26"/>
      <c r="AB10" s="26"/>
      <c r="AC10" s="26"/>
      <c r="AD10" s="26"/>
      <c r="AE10" s="26"/>
      <c r="AF10" s="26"/>
      <c r="AG10" s="26"/>
      <c r="AH10" s="26"/>
      <c r="AI10" s="26"/>
      <c r="AJ10" s="26"/>
      <c r="AK10" s="26"/>
      <c r="AL10" s="26"/>
      <c r="AM10" s="26"/>
      <c r="AN10" s="26"/>
      <c r="AO10" s="38"/>
      <c r="AP10" s="37"/>
      <c r="AQ10" s="26"/>
      <c r="AR10" s="37"/>
      <c r="AS10" s="37"/>
      <c r="AT10" s="37"/>
      <c r="AU10" s="37"/>
      <c r="AV10" s="37"/>
      <c r="AW10" s="37"/>
      <c r="AX10" s="37"/>
      <c r="AY10" s="37"/>
      <c r="AZ10" s="37"/>
      <c r="BA10" s="37"/>
      <c r="BB10" s="37"/>
      <c r="BC10" s="37"/>
      <c r="BD10" s="37"/>
      <c r="BE10" s="37"/>
      <c r="BF10" s="37" t="s">
        <v>130</v>
      </c>
      <c r="BG10" s="37" t="str">
        <f t="shared" si="7"/>
        <v/>
      </c>
      <c r="BH10" s="37"/>
      <c r="BI10" s="37"/>
      <c r="BJ10" s="230"/>
      <c r="BK10" s="37" t="str">
        <f t="shared" si="2"/>
        <v/>
      </c>
      <c r="BL10" s="37"/>
      <c r="BM10" s="230">
        <f t="shared" si="8"/>
        <v>0</v>
      </c>
      <c r="BN10" s="37"/>
      <c r="BO10" s="37"/>
      <c r="BP10" s="230">
        <f t="shared" si="3"/>
        <v>0</v>
      </c>
      <c r="BQ10" s="230">
        <f t="shared" si="4"/>
        <v>0</v>
      </c>
      <c r="BR10" s="230">
        <f t="shared" si="9"/>
        <v>0</v>
      </c>
      <c r="BS10" s="37" t="str">
        <f t="shared" si="5"/>
        <v/>
      </c>
      <c r="BT10" s="50" t="str">
        <f t="shared" si="10"/>
        <v/>
      </c>
      <c r="BU10" s="37"/>
      <c r="BV10" s="37" t="str">
        <f t="shared" si="11"/>
        <v/>
      </c>
      <c r="BW10" s="37" t="str">
        <f t="shared" si="12"/>
        <v/>
      </c>
      <c r="BX10" s="37"/>
      <c r="BY10" s="37"/>
      <c r="BZ10" s="37"/>
      <c r="CA10" s="37"/>
    </row>
    <row r="11" customHeight="1" spans="1:79">
      <c r="A11" s="13" t="str">
        <f t="shared" si="6"/>
        <v/>
      </c>
      <c r="B11" s="8"/>
      <c r="C11" s="14"/>
      <c r="D11" s="14"/>
      <c r="E11" s="8"/>
      <c r="F11" s="8"/>
      <c r="G11" s="8"/>
      <c r="H11" s="8"/>
      <c r="I11" s="8"/>
      <c r="J11" s="8"/>
      <c r="K11" s="20"/>
      <c r="L11" s="140"/>
      <c r="M11" s="140"/>
      <c r="N11" s="140"/>
      <c r="O11" s="140"/>
      <c r="P11" s="140"/>
      <c r="Q11" s="140"/>
      <c r="R11" s="140">
        <f t="shared" si="0"/>
        <v>0</v>
      </c>
      <c r="S11" s="140">
        <f t="shared" si="0"/>
        <v>0</v>
      </c>
      <c r="T11" s="140">
        <f t="shared" si="0"/>
        <v>0</v>
      </c>
      <c r="U11" s="21"/>
      <c r="V11" s="9"/>
      <c r="W11" s="21"/>
      <c r="X11" s="21" t="str">
        <f t="shared" si="1"/>
        <v/>
      </c>
      <c r="Y11" s="17"/>
      <c r="Z11" s="136"/>
      <c r="AA11" s="26"/>
      <c r="AB11" s="26"/>
      <c r="AC11" s="26"/>
      <c r="AD11" s="26"/>
      <c r="AE11" s="26"/>
      <c r="AF11" s="26"/>
      <c r="AG11" s="26"/>
      <c r="AH11" s="26"/>
      <c r="AI11" s="26"/>
      <c r="AJ11" s="26"/>
      <c r="AK11" s="26"/>
      <c r="AL11" s="26"/>
      <c r="AM11" s="26"/>
      <c r="AN11" s="26"/>
      <c r="AO11" s="38"/>
      <c r="AP11" s="37"/>
      <c r="AQ11" s="26"/>
      <c r="AR11" s="37"/>
      <c r="AS11" s="37"/>
      <c r="AT11" s="37"/>
      <c r="AU11" s="37"/>
      <c r="AV11" s="37"/>
      <c r="AW11" s="37"/>
      <c r="AX11" s="37"/>
      <c r="AY11" s="37"/>
      <c r="AZ11" s="37"/>
      <c r="BA11" s="37"/>
      <c r="BB11" s="37"/>
      <c r="BC11" s="37"/>
      <c r="BD11" s="37"/>
      <c r="BE11" s="37"/>
      <c r="BF11" s="37"/>
      <c r="BG11" s="37" t="str">
        <f t="shared" si="7"/>
        <v/>
      </c>
      <c r="BH11" s="37"/>
      <c r="BI11" s="37"/>
      <c r="BJ11" s="230"/>
      <c r="BK11" s="37" t="str">
        <f t="shared" si="2"/>
        <v/>
      </c>
      <c r="BL11" s="37"/>
      <c r="BM11" s="230">
        <f t="shared" si="8"/>
        <v>0</v>
      </c>
      <c r="BN11" s="37"/>
      <c r="BO11" s="37"/>
      <c r="BP11" s="230">
        <f t="shared" si="3"/>
        <v>0</v>
      </c>
      <c r="BQ11" s="230">
        <f t="shared" si="4"/>
        <v>0</v>
      </c>
      <c r="BR11" s="230">
        <f t="shared" si="9"/>
        <v>0</v>
      </c>
      <c r="BS11" s="37" t="str">
        <f t="shared" si="5"/>
        <v/>
      </c>
      <c r="BT11" s="50" t="str">
        <f t="shared" si="10"/>
        <v/>
      </c>
      <c r="BU11" s="37"/>
      <c r="BV11" s="37" t="str">
        <f t="shared" si="11"/>
        <v/>
      </c>
      <c r="BW11" s="37" t="str">
        <f t="shared" si="12"/>
        <v/>
      </c>
      <c r="BX11" s="37"/>
      <c r="BY11" s="37"/>
      <c r="BZ11" s="37"/>
      <c r="CA11" s="37"/>
    </row>
    <row r="12" customHeight="1" spans="1:79">
      <c r="A12" s="13" t="str">
        <f t="shared" si="6"/>
        <v/>
      </c>
      <c r="B12" s="8"/>
      <c r="C12" s="14"/>
      <c r="D12" s="14"/>
      <c r="E12" s="8"/>
      <c r="F12" s="8"/>
      <c r="G12" s="8"/>
      <c r="H12" s="8"/>
      <c r="I12" s="8"/>
      <c r="J12" s="8"/>
      <c r="K12" s="20"/>
      <c r="L12" s="140"/>
      <c r="M12" s="140"/>
      <c r="N12" s="140"/>
      <c r="O12" s="140"/>
      <c r="P12" s="140"/>
      <c r="Q12" s="140"/>
      <c r="R12" s="140">
        <f t="shared" si="0"/>
        <v>0</v>
      </c>
      <c r="S12" s="140">
        <f t="shared" si="0"/>
        <v>0</v>
      </c>
      <c r="T12" s="140">
        <f t="shared" si="0"/>
        <v>0</v>
      </c>
      <c r="U12" s="21"/>
      <c r="V12" s="9"/>
      <c r="W12" s="21"/>
      <c r="X12" s="21" t="str">
        <f t="shared" si="1"/>
        <v/>
      </c>
      <c r="Y12" s="17"/>
      <c r="Z12" s="136"/>
      <c r="AA12" s="26"/>
      <c r="AB12" s="26"/>
      <c r="AC12" s="26"/>
      <c r="AD12" s="26"/>
      <c r="AE12" s="26"/>
      <c r="AF12" s="26"/>
      <c r="AG12" s="26"/>
      <c r="AH12" s="26"/>
      <c r="AI12" s="26"/>
      <c r="AJ12" s="26"/>
      <c r="AK12" s="26"/>
      <c r="AL12" s="26"/>
      <c r="AM12" s="26"/>
      <c r="AN12" s="26"/>
      <c r="AO12" s="38"/>
      <c r="AP12" s="37"/>
      <c r="AQ12" s="26"/>
      <c r="AR12" s="37"/>
      <c r="AS12" s="37"/>
      <c r="AT12" s="37"/>
      <c r="AU12" s="37"/>
      <c r="AV12" s="37"/>
      <c r="AW12" s="37"/>
      <c r="AX12" s="37"/>
      <c r="AY12" s="37"/>
      <c r="AZ12" s="37"/>
      <c r="BA12" s="37"/>
      <c r="BB12" s="37"/>
      <c r="BC12" s="37"/>
      <c r="BD12" s="37"/>
      <c r="BE12" s="37"/>
      <c r="BF12" s="37"/>
      <c r="BG12" s="37" t="str">
        <f t="shared" si="7"/>
        <v/>
      </c>
      <c r="BH12" s="37"/>
      <c r="BI12" s="37"/>
      <c r="BJ12" s="230"/>
      <c r="BK12" s="37" t="str">
        <f t="shared" si="2"/>
        <v/>
      </c>
      <c r="BL12" s="37"/>
      <c r="BM12" s="230">
        <f t="shared" si="8"/>
        <v>0</v>
      </c>
      <c r="BN12" s="37"/>
      <c r="BO12" s="37"/>
      <c r="BP12" s="230">
        <f t="shared" si="3"/>
        <v>0</v>
      </c>
      <c r="BQ12" s="230">
        <f t="shared" si="4"/>
        <v>0</v>
      </c>
      <c r="BR12" s="230">
        <f t="shared" si="9"/>
        <v>0</v>
      </c>
      <c r="BS12" s="37" t="str">
        <f t="shared" si="5"/>
        <v/>
      </c>
      <c r="BT12" s="50" t="str">
        <f t="shared" si="10"/>
        <v/>
      </c>
      <c r="BU12" s="37"/>
      <c r="BV12" s="37" t="str">
        <f t="shared" si="11"/>
        <v/>
      </c>
      <c r="BW12" s="37" t="str">
        <f t="shared" si="12"/>
        <v/>
      </c>
      <c r="BX12" s="37"/>
      <c r="BY12" s="37"/>
      <c r="BZ12" s="37"/>
      <c r="CA12" s="37"/>
    </row>
    <row r="13" customHeight="1" spans="1:79">
      <c r="A13" s="13" t="str">
        <f t="shared" si="6"/>
        <v/>
      </c>
      <c r="B13" s="8"/>
      <c r="C13" s="14"/>
      <c r="D13" s="14"/>
      <c r="E13" s="8"/>
      <c r="F13" s="8"/>
      <c r="G13" s="8"/>
      <c r="H13" s="8"/>
      <c r="I13" s="8"/>
      <c r="J13" s="8"/>
      <c r="K13" s="20"/>
      <c r="L13" s="140"/>
      <c r="M13" s="140"/>
      <c r="N13" s="140"/>
      <c r="O13" s="140"/>
      <c r="P13" s="140"/>
      <c r="Q13" s="140"/>
      <c r="R13" s="140">
        <f t="shared" si="0"/>
        <v>0</v>
      </c>
      <c r="S13" s="140">
        <f t="shared" si="0"/>
        <v>0</v>
      </c>
      <c r="T13" s="140">
        <f t="shared" si="0"/>
        <v>0</v>
      </c>
      <c r="U13" s="21"/>
      <c r="V13" s="9"/>
      <c r="W13" s="21"/>
      <c r="X13" s="21" t="str">
        <f t="shared" si="1"/>
        <v/>
      </c>
      <c r="Y13" s="17"/>
      <c r="Z13" s="136"/>
      <c r="AA13" s="26"/>
      <c r="AB13" s="26"/>
      <c r="AC13" s="26"/>
      <c r="AD13" s="26"/>
      <c r="AE13" s="26"/>
      <c r="AF13" s="26"/>
      <c r="AG13" s="26"/>
      <c r="AH13" s="26"/>
      <c r="AI13" s="26"/>
      <c r="AJ13" s="26"/>
      <c r="AK13" s="26"/>
      <c r="AL13" s="26"/>
      <c r="AM13" s="26"/>
      <c r="AN13" s="26"/>
      <c r="AO13" s="38"/>
      <c r="AP13" s="37"/>
      <c r="AQ13" s="26"/>
      <c r="AR13" s="37"/>
      <c r="AS13" s="37"/>
      <c r="AT13" s="37"/>
      <c r="AU13" s="37"/>
      <c r="AV13" s="37"/>
      <c r="AW13" s="37"/>
      <c r="AX13" s="37"/>
      <c r="AY13" s="37"/>
      <c r="AZ13" s="37"/>
      <c r="BA13" s="37"/>
      <c r="BB13" s="37"/>
      <c r="BC13" s="37"/>
      <c r="BD13" s="37"/>
      <c r="BE13" s="37"/>
      <c r="BF13" s="37"/>
      <c r="BG13" s="37" t="str">
        <f t="shared" si="7"/>
        <v/>
      </c>
      <c r="BH13" s="37"/>
      <c r="BI13" s="37"/>
      <c r="BJ13" s="230"/>
      <c r="BK13" s="37" t="str">
        <f t="shared" si="2"/>
        <v/>
      </c>
      <c r="BL13" s="37"/>
      <c r="BM13" s="230">
        <f t="shared" si="8"/>
        <v>0</v>
      </c>
      <c r="BN13" s="37"/>
      <c r="BO13" s="37"/>
      <c r="BP13" s="230">
        <f t="shared" si="3"/>
        <v>0</v>
      </c>
      <c r="BQ13" s="230">
        <f t="shared" si="4"/>
        <v>0</v>
      </c>
      <c r="BR13" s="230">
        <f t="shared" si="9"/>
        <v>0</v>
      </c>
      <c r="BS13" s="37" t="str">
        <f t="shared" si="5"/>
        <v/>
      </c>
      <c r="BT13" s="50" t="str">
        <f t="shared" si="10"/>
        <v/>
      </c>
      <c r="BU13" s="37"/>
      <c r="BV13" s="37" t="str">
        <f t="shared" si="11"/>
        <v/>
      </c>
      <c r="BW13" s="37" t="str">
        <f t="shared" si="12"/>
        <v/>
      </c>
      <c r="BX13" s="37"/>
      <c r="BY13" s="37"/>
      <c r="BZ13" s="37"/>
      <c r="CA13" s="37"/>
    </row>
    <row r="14" customHeight="1" spans="1:79">
      <c r="A14" s="13" t="str">
        <f t="shared" si="6"/>
        <v/>
      </c>
      <c r="B14" s="8"/>
      <c r="C14" s="14"/>
      <c r="D14" s="14"/>
      <c r="E14" s="8"/>
      <c r="F14" s="8"/>
      <c r="G14" s="8"/>
      <c r="H14" s="8"/>
      <c r="I14" s="8"/>
      <c r="J14" s="8"/>
      <c r="K14" s="20"/>
      <c r="L14" s="140"/>
      <c r="M14" s="140"/>
      <c r="N14" s="140"/>
      <c r="O14" s="140"/>
      <c r="P14" s="140"/>
      <c r="Q14" s="140"/>
      <c r="R14" s="140">
        <f t="shared" si="0"/>
        <v>0</v>
      </c>
      <c r="S14" s="140">
        <f t="shared" si="0"/>
        <v>0</v>
      </c>
      <c r="T14" s="140">
        <f t="shared" si="0"/>
        <v>0</v>
      </c>
      <c r="U14" s="21"/>
      <c r="V14" s="9"/>
      <c r="W14" s="21"/>
      <c r="X14" s="21" t="str">
        <f t="shared" si="1"/>
        <v/>
      </c>
      <c r="Y14" s="17"/>
      <c r="Z14" s="136"/>
      <c r="AA14" s="26"/>
      <c r="AB14" s="26"/>
      <c r="AC14" s="26"/>
      <c r="AD14" s="26"/>
      <c r="AE14" s="26"/>
      <c r="AF14" s="26"/>
      <c r="AG14" s="26"/>
      <c r="AH14" s="26"/>
      <c r="AI14" s="26"/>
      <c r="AJ14" s="26"/>
      <c r="AK14" s="26"/>
      <c r="AL14" s="26"/>
      <c r="AM14" s="26"/>
      <c r="AN14" s="26"/>
      <c r="AO14" s="38"/>
      <c r="AP14" s="37"/>
      <c r="AQ14" s="26"/>
      <c r="AR14" s="37"/>
      <c r="AS14" s="37"/>
      <c r="AT14" s="37"/>
      <c r="AU14" s="37"/>
      <c r="AV14" s="37"/>
      <c r="AW14" s="37"/>
      <c r="AX14" s="37"/>
      <c r="AY14" s="37"/>
      <c r="AZ14" s="37"/>
      <c r="BA14" s="37"/>
      <c r="BB14" s="37"/>
      <c r="BC14" s="37"/>
      <c r="BD14" s="37"/>
      <c r="BE14" s="37"/>
      <c r="BF14" s="37"/>
      <c r="BG14" s="37" t="str">
        <f t="shared" si="7"/>
        <v/>
      </c>
      <c r="BH14" s="37"/>
      <c r="BI14" s="37"/>
      <c r="BJ14" s="230"/>
      <c r="BK14" s="37" t="str">
        <f t="shared" si="2"/>
        <v/>
      </c>
      <c r="BL14" s="37"/>
      <c r="BM14" s="230">
        <f t="shared" si="8"/>
        <v>0</v>
      </c>
      <c r="BN14" s="37"/>
      <c r="BO14" s="37"/>
      <c r="BP14" s="230">
        <f t="shared" si="3"/>
        <v>0</v>
      </c>
      <c r="BQ14" s="230">
        <f t="shared" si="4"/>
        <v>0</v>
      </c>
      <c r="BR14" s="230">
        <f t="shared" si="9"/>
        <v>0</v>
      </c>
      <c r="BS14" s="37" t="str">
        <f t="shared" si="5"/>
        <v/>
      </c>
      <c r="BT14" s="50" t="str">
        <f t="shared" si="10"/>
        <v/>
      </c>
      <c r="BU14" s="37"/>
      <c r="BV14" s="37" t="str">
        <f t="shared" si="11"/>
        <v/>
      </c>
      <c r="BW14" s="37" t="str">
        <f t="shared" si="12"/>
        <v/>
      </c>
      <c r="BX14" s="37"/>
      <c r="BY14" s="37"/>
      <c r="BZ14" s="37"/>
      <c r="CA14" s="37"/>
    </row>
    <row r="15" customHeight="1" spans="1:79">
      <c r="A15" s="13" t="str">
        <f t="shared" si="6"/>
        <v/>
      </c>
      <c r="B15" s="8"/>
      <c r="C15" s="14"/>
      <c r="D15" s="14"/>
      <c r="E15" s="8"/>
      <c r="F15" s="8"/>
      <c r="G15" s="8"/>
      <c r="H15" s="8"/>
      <c r="I15" s="8"/>
      <c r="J15" s="8"/>
      <c r="K15" s="20"/>
      <c r="L15" s="140"/>
      <c r="M15" s="140"/>
      <c r="N15" s="140"/>
      <c r="O15" s="140"/>
      <c r="P15" s="140"/>
      <c r="Q15" s="140"/>
      <c r="R15" s="140">
        <f t="shared" si="0"/>
        <v>0</v>
      </c>
      <c r="S15" s="140">
        <f t="shared" si="0"/>
        <v>0</v>
      </c>
      <c r="T15" s="140">
        <f t="shared" si="0"/>
        <v>0</v>
      </c>
      <c r="U15" s="21"/>
      <c r="V15" s="9"/>
      <c r="W15" s="21"/>
      <c r="X15" s="21" t="str">
        <f t="shared" si="1"/>
        <v/>
      </c>
      <c r="Y15" s="17"/>
      <c r="Z15" s="136"/>
      <c r="AA15" s="26"/>
      <c r="AB15" s="26"/>
      <c r="AC15" s="26"/>
      <c r="AD15" s="26"/>
      <c r="AE15" s="26"/>
      <c r="AF15" s="26"/>
      <c r="AG15" s="26"/>
      <c r="AH15" s="26"/>
      <c r="AI15" s="26"/>
      <c r="AJ15" s="26"/>
      <c r="AK15" s="26"/>
      <c r="AL15" s="26"/>
      <c r="AM15" s="26"/>
      <c r="AN15" s="26"/>
      <c r="AO15" s="38"/>
      <c r="AP15" s="37"/>
      <c r="AQ15" s="26"/>
      <c r="AR15" s="37"/>
      <c r="AS15" s="37"/>
      <c r="AT15" s="37"/>
      <c r="AU15" s="37"/>
      <c r="AV15" s="37"/>
      <c r="AW15" s="37"/>
      <c r="AX15" s="37"/>
      <c r="AY15" s="37"/>
      <c r="AZ15" s="37"/>
      <c r="BA15" s="37"/>
      <c r="BB15" s="37"/>
      <c r="BC15" s="37"/>
      <c r="BD15" s="37"/>
      <c r="BE15" s="37"/>
      <c r="BF15" s="37"/>
      <c r="BG15" s="37" t="str">
        <f t="shared" si="7"/>
        <v/>
      </c>
      <c r="BH15" s="37"/>
      <c r="BI15" s="37"/>
      <c r="BJ15" s="230"/>
      <c r="BK15" s="37" t="str">
        <f t="shared" si="2"/>
        <v/>
      </c>
      <c r="BL15" s="37"/>
      <c r="BM15" s="230">
        <f t="shared" si="8"/>
        <v>0</v>
      </c>
      <c r="BN15" s="37"/>
      <c r="BO15" s="37"/>
      <c r="BP15" s="230">
        <f t="shared" si="3"/>
        <v>0</v>
      </c>
      <c r="BQ15" s="230">
        <f t="shared" si="4"/>
        <v>0</v>
      </c>
      <c r="BR15" s="230">
        <f t="shared" si="9"/>
        <v>0</v>
      </c>
      <c r="BS15" s="37" t="str">
        <f t="shared" si="5"/>
        <v/>
      </c>
      <c r="BT15" s="50" t="str">
        <f t="shared" si="10"/>
        <v/>
      </c>
      <c r="BU15" s="37"/>
      <c r="BV15" s="37" t="str">
        <f t="shared" si="11"/>
        <v/>
      </c>
      <c r="BW15" s="37" t="str">
        <f t="shared" si="12"/>
        <v/>
      </c>
      <c r="BX15" s="37"/>
      <c r="BY15" s="37"/>
      <c r="BZ15" s="37"/>
      <c r="CA15" s="37"/>
    </row>
    <row r="16" customHeight="1" spans="1:79">
      <c r="A16" s="13" t="str">
        <f t="shared" si="6"/>
        <v/>
      </c>
      <c r="B16" s="8"/>
      <c r="C16" s="14"/>
      <c r="D16" s="14"/>
      <c r="E16" s="8"/>
      <c r="F16" s="8"/>
      <c r="G16" s="8"/>
      <c r="H16" s="8"/>
      <c r="I16" s="8"/>
      <c r="J16" s="8"/>
      <c r="K16" s="20"/>
      <c r="L16" s="140"/>
      <c r="M16" s="140"/>
      <c r="N16" s="140"/>
      <c r="O16" s="140"/>
      <c r="P16" s="140"/>
      <c r="Q16" s="140"/>
      <c r="R16" s="140">
        <f t="shared" si="0"/>
        <v>0</v>
      </c>
      <c r="S16" s="140">
        <f t="shared" si="0"/>
        <v>0</v>
      </c>
      <c r="T16" s="140">
        <f t="shared" si="0"/>
        <v>0</v>
      </c>
      <c r="U16" s="21"/>
      <c r="V16" s="9"/>
      <c r="W16" s="21"/>
      <c r="X16" s="21" t="str">
        <f t="shared" si="1"/>
        <v/>
      </c>
      <c r="Y16" s="17"/>
      <c r="Z16" s="136"/>
      <c r="AA16" s="26"/>
      <c r="AB16" s="26"/>
      <c r="AC16" s="26"/>
      <c r="AD16" s="26"/>
      <c r="AE16" s="26"/>
      <c r="AF16" s="26"/>
      <c r="AG16" s="26"/>
      <c r="AH16" s="26"/>
      <c r="AI16" s="26"/>
      <c r="AJ16" s="26"/>
      <c r="AK16" s="26"/>
      <c r="AL16" s="26"/>
      <c r="AM16" s="26"/>
      <c r="AN16" s="26"/>
      <c r="AO16" s="38"/>
      <c r="AP16" s="37"/>
      <c r="AQ16" s="26"/>
      <c r="AR16" s="37"/>
      <c r="AS16" s="37"/>
      <c r="AT16" s="37"/>
      <c r="AU16" s="37"/>
      <c r="AV16" s="37"/>
      <c r="AW16" s="37"/>
      <c r="AX16" s="37"/>
      <c r="AY16" s="37"/>
      <c r="AZ16" s="37"/>
      <c r="BA16" s="37"/>
      <c r="BB16" s="37"/>
      <c r="BC16" s="37"/>
      <c r="BD16" s="37"/>
      <c r="BE16" s="37"/>
      <c r="BF16" s="37"/>
      <c r="BG16" s="37" t="str">
        <f t="shared" si="7"/>
        <v/>
      </c>
      <c r="BH16" s="37"/>
      <c r="BI16" s="37"/>
      <c r="BJ16" s="230"/>
      <c r="BK16" s="37" t="str">
        <f t="shared" si="2"/>
        <v/>
      </c>
      <c r="BL16" s="37"/>
      <c r="BM16" s="230">
        <f t="shared" si="8"/>
        <v>0</v>
      </c>
      <c r="BN16" s="37"/>
      <c r="BO16" s="37"/>
      <c r="BP16" s="230">
        <f t="shared" si="3"/>
        <v>0</v>
      </c>
      <c r="BQ16" s="230">
        <f t="shared" si="4"/>
        <v>0</v>
      </c>
      <c r="BR16" s="230">
        <f t="shared" si="9"/>
        <v>0</v>
      </c>
      <c r="BS16" s="37" t="str">
        <f t="shared" si="5"/>
        <v/>
      </c>
      <c r="BT16" s="50" t="str">
        <f t="shared" si="10"/>
        <v/>
      </c>
      <c r="BU16" s="37"/>
      <c r="BV16" s="37" t="str">
        <f t="shared" si="11"/>
        <v/>
      </c>
      <c r="BW16" s="37" t="str">
        <f t="shared" si="12"/>
        <v/>
      </c>
      <c r="BX16" s="37"/>
      <c r="BY16" s="37"/>
      <c r="BZ16" s="37"/>
      <c r="CA16" s="37"/>
    </row>
    <row r="17" customHeight="1" spans="1:79">
      <c r="A17" s="13" t="str">
        <f t="shared" si="6"/>
        <v/>
      </c>
      <c r="B17" s="8"/>
      <c r="C17" s="14"/>
      <c r="D17" s="14"/>
      <c r="E17" s="8"/>
      <c r="F17" s="8"/>
      <c r="G17" s="8"/>
      <c r="H17" s="8"/>
      <c r="I17" s="8"/>
      <c r="J17" s="8"/>
      <c r="K17" s="20"/>
      <c r="L17" s="140"/>
      <c r="M17" s="140"/>
      <c r="N17" s="140"/>
      <c r="O17" s="140"/>
      <c r="P17" s="140"/>
      <c r="Q17" s="140"/>
      <c r="R17" s="140">
        <f t="shared" si="0"/>
        <v>0</v>
      </c>
      <c r="S17" s="140">
        <f t="shared" si="0"/>
        <v>0</v>
      </c>
      <c r="T17" s="140">
        <f t="shared" si="0"/>
        <v>0</v>
      </c>
      <c r="U17" s="21"/>
      <c r="V17" s="9"/>
      <c r="W17" s="21"/>
      <c r="X17" s="21" t="str">
        <f t="shared" si="1"/>
        <v/>
      </c>
      <c r="Y17" s="17"/>
      <c r="Z17" s="136"/>
      <c r="AA17" s="26"/>
      <c r="AB17" s="26"/>
      <c r="AC17" s="26"/>
      <c r="AD17" s="26"/>
      <c r="AE17" s="26"/>
      <c r="AF17" s="26"/>
      <c r="AG17" s="26"/>
      <c r="AH17" s="26"/>
      <c r="AI17" s="26"/>
      <c r="AJ17" s="26"/>
      <c r="AK17" s="26"/>
      <c r="AL17" s="26"/>
      <c r="AM17" s="26"/>
      <c r="AN17" s="26"/>
      <c r="AO17" s="38"/>
      <c r="AP17" s="37"/>
      <c r="AQ17" s="26"/>
      <c r="AR17" s="37"/>
      <c r="AS17" s="37"/>
      <c r="AT17" s="37"/>
      <c r="AU17" s="37"/>
      <c r="AV17" s="37"/>
      <c r="AW17" s="37"/>
      <c r="AX17" s="37"/>
      <c r="AY17" s="37"/>
      <c r="AZ17" s="37"/>
      <c r="BA17" s="37"/>
      <c r="BB17" s="37"/>
      <c r="BC17" s="37"/>
      <c r="BD17" s="37"/>
      <c r="BE17" s="37"/>
      <c r="BF17" s="37"/>
      <c r="BG17" s="37" t="str">
        <f t="shared" si="7"/>
        <v/>
      </c>
      <c r="BH17" s="37"/>
      <c r="BI17" s="37"/>
      <c r="BJ17" s="230"/>
      <c r="BK17" s="37" t="str">
        <f t="shared" si="2"/>
        <v/>
      </c>
      <c r="BL17" s="37"/>
      <c r="BM17" s="230">
        <f t="shared" si="8"/>
        <v>0</v>
      </c>
      <c r="BN17" s="37"/>
      <c r="BO17" s="37"/>
      <c r="BP17" s="230">
        <f t="shared" si="3"/>
        <v>0</v>
      </c>
      <c r="BQ17" s="230">
        <f t="shared" si="4"/>
        <v>0</v>
      </c>
      <c r="BR17" s="230">
        <f t="shared" si="9"/>
        <v>0</v>
      </c>
      <c r="BS17" s="37" t="str">
        <f t="shared" si="5"/>
        <v/>
      </c>
      <c r="BT17" s="50" t="str">
        <f t="shared" si="10"/>
        <v/>
      </c>
      <c r="BU17" s="37"/>
      <c r="BV17" s="37" t="str">
        <f t="shared" si="11"/>
        <v/>
      </c>
      <c r="BW17" s="37" t="str">
        <f t="shared" si="12"/>
        <v/>
      </c>
      <c r="BX17" s="37"/>
      <c r="BY17" s="37"/>
      <c r="BZ17" s="37"/>
      <c r="CA17" s="37"/>
    </row>
    <row r="18" customHeight="1" spans="1:79">
      <c r="A18" s="13" t="str">
        <f t="shared" si="6"/>
        <v/>
      </c>
      <c r="B18" s="8"/>
      <c r="C18" s="14"/>
      <c r="D18" s="14"/>
      <c r="E18" s="8"/>
      <c r="F18" s="8"/>
      <c r="G18" s="8"/>
      <c r="H18" s="8"/>
      <c r="I18" s="8"/>
      <c r="J18" s="8"/>
      <c r="K18" s="20"/>
      <c r="L18" s="140"/>
      <c r="M18" s="140"/>
      <c r="N18" s="140"/>
      <c r="O18" s="140"/>
      <c r="P18" s="140"/>
      <c r="Q18" s="140"/>
      <c r="R18" s="140">
        <f t="shared" si="0"/>
        <v>0</v>
      </c>
      <c r="S18" s="140">
        <f t="shared" si="0"/>
        <v>0</v>
      </c>
      <c r="T18" s="140">
        <f t="shared" si="0"/>
        <v>0</v>
      </c>
      <c r="U18" s="21"/>
      <c r="V18" s="9"/>
      <c r="W18" s="21"/>
      <c r="X18" s="21" t="str">
        <f t="shared" si="1"/>
        <v/>
      </c>
      <c r="Y18" s="17"/>
      <c r="Z18" s="136"/>
      <c r="AA18" s="26"/>
      <c r="AB18" s="26"/>
      <c r="AC18" s="26"/>
      <c r="AD18" s="26"/>
      <c r="AE18" s="26"/>
      <c r="AF18" s="26"/>
      <c r="AG18" s="26"/>
      <c r="AH18" s="26"/>
      <c r="AI18" s="26"/>
      <c r="AJ18" s="26"/>
      <c r="AK18" s="26"/>
      <c r="AL18" s="26"/>
      <c r="AM18" s="26"/>
      <c r="AN18" s="26"/>
      <c r="AO18" s="38"/>
      <c r="AP18" s="37"/>
      <c r="AQ18" s="26"/>
      <c r="AR18" s="37"/>
      <c r="AS18" s="37"/>
      <c r="AT18" s="37"/>
      <c r="AU18" s="37"/>
      <c r="AV18" s="37"/>
      <c r="AW18" s="37"/>
      <c r="AX18" s="37"/>
      <c r="AY18" s="37"/>
      <c r="AZ18" s="37"/>
      <c r="BA18" s="37"/>
      <c r="BB18" s="37"/>
      <c r="BC18" s="37"/>
      <c r="BD18" s="37"/>
      <c r="BE18" s="37"/>
      <c r="BF18" s="37"/>
      <c r="BG18" s="37" t="str">
        <f t="shared" si="7"/>
        <v/>
      </c>
      <c r="BH18" s="37"/>
      <c r="BI18" s="37"/>
      <c r="BJ18" s="230"/>
      <c r="BK18" s="37" t="str">
        <f t="shared" si="2"/>
        <v/>
      </c>
      <c r="BL18" s="37"/>
      <c r="BM18" s="230">
        <f t="shared" si="8"/>
        <v>0</v>
      </c>
      <c r="BN18" s="37"/>
      <c r="BO18" s="37"/>
      <c r="BP18" s="230">
        <f t="shared" si="3"/>
        <v>0</v>
      </c>
      <c r="BQ18" s="230">
        <f t="shared" si="4"/>
        <v>0</v>
      </c>
      <c r="BR18" s="230">
        <f t="shared" si="9"/>
        <v>0</v>
      </c>
      <c r="BS18" s="37" t="str">
        <f t="shared" si="5"/>
        <v/>
      </c>
      <c r="BT18" s="50" t="str">
        <f t="shared" si="10"/>
        <v/>
      </c>
      <c r="BU18" s="37"/>
      <c r="BV18" s="37" t="str">
        <f t="shared" si="11"/>
        <v/>
      </c>
      <c r="BW18" s="37" t="str">
        <f t="shared" si="12"/>
        <v/>
      </c>
      <c r="BX18" s="37"/>
      <c r="BY18" s="37"/>
      <c r="BZ18" s="37"/>
      <c r="CA18" s="37"/>
    </row>
    <row r="19" customHeight="1" spans="1:79">
      <c r="A19" s="13" t="str">
        <f t="shared" si="6"/>
        <v/>
      </c>
      <c r="B19" s="8"/>
      <c r="C19" s="14"/>
      <c r="D19" s="14"/>
      <c r="E19" s="8"/>
      <c r="F19" s="8"/>
      <c r="G19" s="8"/>
      <c r="H19" s="8"/>
      <c r="I19" s="8"/>
      <c r="J19" s="8"/>
      <c r="K19" s="8"/>
      <c r="L19" s="140"/>
      <c r="M19" s="140"/>
      <c r="N19" s="140"/>
      <c r="O19" s="140"/>
      <c r="P19" s="140"/>
      <c r="Q19" s="140"/>
      <c r="R19" s="140">
        <f t="shared" si="0"/>
        <v>0</v>
      </c>
      <c r="S19" s="140">
        <f t="shared" si="0"/>
        <v>0</v>
      </c>
      <c r="T19" s="140">
        <f t="shared" si="0"/>
        <v>0</v>
      </c>
      <c r="U19" s="21"/>
      <c r="V19" s="9"/>
      <c r="W19" s="21"/>
      <c r="X19" s="21" t="str">
        <f t="shared" si="1"/>
        <v/>
      </c>
      <c r="Y19" s="17"/>
      <c r="Z19" s="136"/>
      <c r="AA19" s="26"/>
      <c r="AB19" s="26"/>
      <c r="AC19" s="26"/>
      <c r="AD19" s="26"/>
      <c r="AE19" s="26"/>
      <c r="AF19" s="26"/>
      <c r="AG19" s="26"/>
      <c r="AH19" s="26"/>
      <c r="AI19" s="26"/>
      <c r="AJ19" s="26"/>
      <c r="AK19" s="26"/>
      <c r="AL19" s="26"/>
      <c r="AM19" s="26"/>
      <c r="AN19" s="26"/>
      <c r="AO19" s="38"/>
      <c r="AP19" s="37"/>
      <c r="AQ19" s="26"/>
      <c r="AR19" s="37"/>
      <c r="AS19" s="37"/>
      <c r="AT19" s="37"/>
      <c r="AU19" s="37"/>
      <c r="AV19" s="37"/>
      <c r="AW19" s="37"/>
      <c r="AX19" s="37"/>
      <c r="AY19" s="37"/>
      <c r="AZ19" s="37"/>
      <c r="BA19" s="37"/>
      <c r="BB19" s="37"/>
      <c r="BC19" s="37"/>
      <c r="BD19" s="37"/>
      <c r="BE19" s="37"/>
      <c r="BF19" s="37"/>
      <c r="BG19" s="37" t="str">
        <f t="shared" si="7"/>
        <v/>
      </c>
      <c r="BH19" s="37"/>
      <c r="BI19" s="37"/>
      <c r="BJ19" s="230"/>
      <c r="BK19" s="37" t="str">
        <f t="shared" si="2"/>
        <v/>
      </c>
      <c r="BL19" s="37"/>
      <c r="BM19" s="230">
        <f t="shared" si="8"/>
        <v>0</v>
      </c>
      <c r="BN19" s="37"/>
      <c r="BO19" s="37"/>
      <c r="BP19" s="230">
        <f t="shared" si="3"/>
        <v>0</v>
      </c>
      <c r="BQ19" s="230">
        <f t="shared" si="4"/>
        <v>0</v>
      </c>
      <c r="BR19" s="230">
        <f t="shared" si="9"/>
        <v>0</v>
      </c>
      <c r="BS19" s="37" t="str">
        <f t="shared" si="5"/>
        <v/>
      </c>
      <c r="BT19" s="50" t="str">
        <f t="shared" si="10"/>
        <v/>
      </c>
      <c r="BU19" s="37"/>
      <c r="BV19" s="37" t="str">
        <f t="shared" si="11"/>
        <v/>
      </c>
      <c r="BW19" s="37" t="str">
        <f t="shared" si="12"/>
        <v/>
      </c>
      <c r="BX19" s="37"/>
      <c r="BY19" s="37"/>
      <c r="BZ19" s="37"/>
      <c r="CA19" s="37"/>
    </row>
    <row r="20" customHeight="1" spans="1:79">
      <c r="A20" s="13" t="str">
        <f t="shared" si="6"/>
        <v/>
      </c>
      <c r="B20" s="8"/>
      <c r="C20" s="14"/>
      <c r="D20" s="14"/>
      <c r="E20" s="8"/>
      <c r="F20" s="8"/>
      <c r="G20" s="8"/>
      <c r="H20" s="8"/>
      <c r="I20" s="8"/>
      <c r="J20" s="8"/>
      <c r="K20" s="8"/>
      <c r="L20" s="140"/>
      <c r="M20" s="140"/>
      <c r="N20" s="140"/>
      <c r="O20" s="140"/>
      <c r="P20" s="140"/>
      <c r="Q20" s="140"/>
      <c r="R20" s="140">
        <f t="shared" si="0"/>
        <v>0</v>
      </c>
      <c r="S20" s="140">
        <f t="shared" si="0"/>
        <v>0</v>
      </c>
      <c r="T20" s="140">
        <f t="shared" si="0"/>
        <v>0</v>
      </c>
      <c r="U20" s="21"/>
      <c r="V20" s="9"/>
      <c r="W20" s="21"/>
      <c r="X20" s="21" t="str">
        <f t="shared" si="1"/>
        <v/>
      </c>
      <c r="Y20" s="17"/>
      <c r="Z20" s="136"/>
      <c r="AA20" s="26"/>
      <c r="AB20" s="26"/>
      <c r="AC20" s="26"/>
      <c r="AD20" s="26"/>
      <c r="AE20" s="26"/>
      <c r="AF20" s="26"/>
      <c r="AG20" s="26"/>
      <c r="AH20" s="26"/>
      <c r="AI20" s="26"/>
      <c r="AJ20" s="26"/>
      <c r="AK20" s="26"/>
      <c r="AL20" s="26"/>
      <c r="AM20" s="26"/>
      <c r="AN20" s="26"/>
      <c r="AO20" s="38"/>
      <c r="AP20" s="37"/>
      <c r="AQ20" s="26"/>
      <c r="AR20" s="37"/>
      <c r="AS20" s="37"/>
      <c r="AT20" s="37"/>
      <c r="AU20" s="37"/>
      <c r="AV20" s="37"/>
      <c r="AW20" s="37"/>
      <c r="AX20" s="37"/>
      <c r="AY20" s="37"/>
      <c r="AZ20" s="37"/>
      <c r="BA20" s="37"/>
      <c r="BB20" s="37"/>
      <c r="BC20" s="37"/>
      <c r="BD20" s="37"/>
      <c r="BE20" s="37"/>
      <c r="BF20" s="37"/>
      <c r="BG20" s="37" t="str">
        <f t="shared" si="7"/>
        <v/>
      </c>
      <c r="BH20" s="37"/>
      <c r="BI20" s="37"/>
      <c r="BJ20" s="230"/>
      <c r="BK20" s="37" t="str">
        <f t="shared" si="2"/>
        <v/>
      </c>
      <c r="BL20" s="37"/>
      <c r="BM20" s="230">
        <f t="shared" si="8"/>
        <v>0</v>
      </c>
      <c r="BN20" s="37"/>
      <c r="BO20" s="37"/>
      <c r="BP20" s="230">
        <f t="shared" si="3"/>
        <v>0</v>
      </c>
      <c r="BQ20" s="230">
        <f t="shared" si="4"/>
        <v>0</v>
      </c>
      <c r="BR20" s="230">
        <f t="shared" si="9"/>
        <v>0</v>
      </c>
      <c r="BS20" s="37" t="str">
        <f t="shared" si="5"/>
        <v/>
      </c>
      <c r="BT20" s="50" t="str">
        <f t="shared" si="10"/>
        <v/>
      </c>
      <c r="BU20" s="37"/>
      <c r="BV20" s="37" t="str">
        <f t="shared" si="11"/>
        <v/>
      </c>
      <c r="BW20" s="37" t="str">
        <f t="shared" si="12"/>
        <v/>
      </c>
      <c r="BX20" s="37"/>
      <c r="BY20" s="37"/>
      <c r="BZ20" s="37"/>
      <c r="CA20" s="37"/>
    </row>
    <row r="21" customHeight="1" spans="1:79">
      <c r="A21" s="13" t="str">
        <f t="shared" si="6"/>
        <v/>
      </c>
      <c r="B21" s="8"/>
      <c r="C21" s="14"/>
      <c r="D21" s="14"/>
      <c r="E21" s="8"/>
      <c r="F21" s="8"/>
      <c r="G21" s="8"/>
      <c r="H21" s="8"/>
      <c r="I21" s="8"/>
      <c r="J21" s="8"/>
      <c r="K21" s="8"/>
      <c r="L21" s="140"/>
      <c r="M21" s="140"/>
      <c r="N21" s="140"/>
      <c r="O21" s="140"/>
      <c r="P21" s="140"/>
      <c r="Q21" s="140"/>
      <c r="R21" s="140">
        <f t="shared" si="0"/>
        <v>0</v>
      </c>
      <c r="S21" s="140">
        <f t="shared" si="0"/>
        <v>0</v>
      </c>
      <c r="T21" s="140">
        <f t="shared" si="0"/>
        <v>0</v>
      </c>
      <c r="U21" s="21"/>
      <c r="V21" s="9"/>
      <c r="W21" s="21"/>
      <c r="X21" s="21" t="str">
        <f t="shared" si="1"/>
        <v/>
      </c>
      <c r="Y21" s="17"/>
      <c r="Z21" s="136"/>
      <c r="AA21" s="26"/>
      <c r="AB21" s="26"/>
      <c r="AC21" s="26"/>
      <c r="AD21" s="26"/>
      <c r="AE21" s="26"/>
      <c r="AF21" s="26"/>
      <c r="AG21" s="26"/>
      <c r="AH21" s="26"/>
      <c r="AI21" s="26"/>
      <c r="AJ21" s="26"/>
      <c r="AK21" s="26"/>
      <c r="AL21" s="26"/>
      <c r="AM21" s="26"/>
      <c r="AN21" s="26"/>
      <c r="AO21" s="38"/>
      <c r="AP21" s="37"/>
      <c r="AQ21" s="26"/>
      <c r="AR21" s="37"/>
      <c r="AS21" s="37"/>
      <c r="AT21" s="37"/>
      <c r="AU21" s="37"/>
      <c r="AV21" s="37"/>
      <c r="AW21" s="37"/>
      <c r="AX21" s="37"/>
      <c r="AY21" s="37"/>
      <c r="AZ21" s="37"/>
      <c r="BA21" s="37"/>
      <c r="BB21" s="37"/>
      <c r="BC21" s="37"/>
      <c r="BD21" s="37"/>
      <c r="BE21" s="37"/>
      <c r="BF21" s="37"/>
      <c r="BG21" s="37" t="str">
        <f t="shared" si="7"/>
        <v/>
      </c>
      <c r="BH21" s="37"/>
      <c r="BI21" s="37"/>
      <c r="BJ21" s="230"/>
      <c r="BK21" s="37" t="str">
        <f t="shared" si="2"/>
        <v/>
      </c>
      <c r="BL21" s="37"/>
      <c r="BM21" s="230">
        <f t="shared" si="8"/>
        <v>0</v>
      </c>
      <c r="BN21" s="37"/>
      <c r="BO21" s="37"/>
      <c r="BP21" s="230">
        <f t="shared" si="3"/>
        <v>0</v>
      </c>
      <c r="BQ21" s="230">
        <f t="shared" si="4"/>
        <v>0</v>
      </c>
      <c r="BR21" s="230">
        <f t="shared" si="9"/>
        <v>0</v>
      </c>
      <c r="BS21" s="37" t="str">
        <f t="shared" si="5"/>
        <v/>
      </c>
      <c r="BT21" s="50" t="str">
        <f t="shared" si="10"/>
        <v/>
      </c>
      <c r="BU21" s="37"/>
      <c r="BV21" s="37" t="str">
        <f t="shared" si="11"/>
        <v/>
      </c>
      <c r="BW21" s="37" t="str">
        <f t="shared" si="12"/>
        <v/>
      </c>
      <c r="BX21" s="37"/>
      <c r="BY21" s="37"/>
      <c r="BZ21" s="37"/>
      <c r="CA21" s="37"/>
    </row>
    <row r="22" customHeight="1" spans="1:79">
      <c r="A22" s="13" t="str">
        <f t="shared" si="6"/>
        <v/>
      </c>
      <c r="B22" s="8"/>
      <c r="C22" s="14"/>
      <c r="D22" s="14"/>
      <c r="E22" s="8"/>
      <c r="F22" s="8"/>
      <c r="G22" s="8"/>
      <c r="H22" s="8"/>
      <c r="I22" s="8"/>
      <c r="J22" s="8"/>
      <c r="K22" s="8"/>
      <c r="L22" s="140"/>
      <c r="M22" s="140"/>
      <c r="N22" s="140"/>
      <c r="O22" s="140"/>
      <c r="P22" s="140"/>
      <c r="Q22" s="140"/>
      <c r="R22" s="140">
        <f t="shared" si="0"/>
        <v>0</v>
      </c>
      <c r="S22" s="140">
        <f t="shared" si="0"/>
        <v>0</v>
      </c>
      <c r="T22" s="140">
        <f t="shared" si="0"/>
        <v>0</v>
      </c>
      <c r="U22" s="21"/>
      <c r="V22" s="9"/>
      <c r="W22" s="21"/>
      <c r="X22" s="21" t="str">
        <f t="shared" si="1"/>
        <v/>
      </c>
      <c r="Y22" s="17"/>
      <c r="Z22" s="136"/>
      <c r="AA22" s="26"/>
      <c r="AB22" s="26"/>
      <c r="AC22" s="26"/>
      <c r="AD22" s="26"/>
      <c r="AE22" s="26"/>
      <c r="AF22" s="26"/>
      <c r="AG22" s="26"/>
      <c r="AH22" s="26"/>
      <c r="AI22" s="26"/>
      <c r="AJ22" s="26"/>
      <c r="AK22" s="26"/>
      <c r="AL22" s="26"/>
      <c r="AM22" s="26"/>
      <c r="AN22" s="26"/>
      <c r="AO22" s="38"/>
      <c r="AP22" s="37"/>
      <c r="AQ22" s="26"/>
      <c r="AR22" s="37"/>
      <c r="AS22" s="37"/>
      <c r="AT22" s="37"/>
      <c r="AU22" s="37"/>
      <c r="AV22" s="37"/>
      <c r="AW22" s="37"/>
      <c r="AX22" s="37"/>
      <c r="AY22" s="37"/>
      <c r="AZ22" s="37"/>
      <c r="BA22" s="37"/>
      <c r="BB22" s="37"/>
      <c r="BC22" s="37"/>
      <c r="BD22" s="37"/>
      <c r="BE22" s="37"/>
      <c r="BF22" s="37"/>
      <c r="BG22" s="37" t="str">
        <f t="shared" si="7"/>
        <v/>
      </c>
      <c r="BH22" s="37"/>
      <c r="BI22" s="37"/>
      <c r="BJ22" s="230"/>
      <c r="BK22" s="37" t="str">
        <f t="shared" si="2"/>
        <v/>
      </c>
      <c r="BL22" s="37"/>
      <c r="BM22" s="230">
        <f t="shared" si="8"/>
        <v>0</v>
      </c>
      <c r="BN22" s="37"/>
      <c r="BO22" s="37"/>
      <c r="BP22" s="230">
        <f t="shared" si="3"/>
        <v>0</v>
      </c>
      <c r="BQ22" s="230">
        <f t="shared" si="4"/>
        <v>0</v>
      </c>
      <c r="BR22" s="230">
        <f t="shared" si="9"/>
        <v>0</v>
      </c>
      <c r="BS22" s="37" t="str">
        <f t="shared" si="5"/>
        <v/>
      </c>
      <c r="BT22" s="50" t="str">
        <f t="shared" si="10"/>
        <v/>
      </c>
      <c r="BU22" s="37"/>
      <c r="BV22" s="37" t="str">
        <f t="shared" si="11"/>
        <v/>
      </c>
      <c r="BW22" s="37" t="str">
        <f t="shared" si="12"/>
        <v/>
      </c>
      <c r="BX22" s="37"/>
      <c r="BY22" s="37"/>
      <c r="BZ22" s="37"/>
      <c r="CA22" s="37"/>
    </row>
    <row r="23" customHeight="1" spans="1:79">
      <c r="A23" s="13" t="str">
        <f t="shared" si="6"/>
        <v/>
      </c>
      <c r="B23" s="8"/>
      <c r="C23" s="14"/>
      <c r="D23" s="14"/>
      <c r="E23" s="8"/>
      <c r="F23" s="8"/>
      <c r="G23" s="8"/>
      <c r="H23" s="8"/>
      <c r="I23" s="8"/>
      <c r="J23" s="8"/>
      <c r="K23" s="8"/>
      <c r="L23" s="140"/>
      <c r="M23" s="140"/>
      <c r="N23" s="140"/>
      <c r="O23" s="140"/>
      <c r="P23" s="140"/>
      <c r="Q23" s="140"/>
      <c r="R23" s="140">
        <f t="shared" si="0"/>
        <v>0</v>
      </c>
      <c r="S23" s="140">
        <f t="shared" si="0"/>
        <v>0</v>
      </c>
      <c r="T23" s="140">
        <f t="shared" si="0"/>
        <v>0</v>
      </c>
      <c r="U23" s="21"/>
      <c r="V23" s="9"/>
      <c r="W23" s="21"/>
      <c r="X23" s="21" t="str">
        <f t="shared" si="1"/>
        <v/>
      </c>
      <c r="Y23" s="17"/>
      <c r="Z23" s="136"/>
      <c r="AA23" s="26"/>
      <c r="AB23" s="26"/>
      <c r="AC23" s="26"/>
      <c r="AD23" s="26"/>
      <c r="AE23" s="26"/>
      <c r="AF23" s="26"/>
      <c r="AG23" s="26"/>
      <c r="AH23" s="26"/>
      <c r="AI23" s="26"/>
      <c r="AJ23" s="26"/>
      <c r="AK23" s="26"/>
      <c r="AL23" s="26"/>
      <c r="AM23" s="26"/>
      <c r="AN23" s="26"/>
      <c r="AO23" s="38"/>
      <c r="AP23" s="37"/>
      <c r="AQ23" s="26"/>
      <c r="AR23" s="37"/>
      <c r="AS23" s="37"/>
      <c r="AT23" s="37"/>
      <c r="AU23" s="37"/>
      <c r="AV23" s="37"/>
      <c r="AW23" s="37"/>
      <c r="AX23" s="37"/>
      <c r="AY23" s="37"/>
      <c r="AZ23" s="37"/>
      <c r="BA23" s="37"/>
      <c r="BB23" s="37"/>
      <c r="BC23" s="37"/>
      <c r="BD23" s="37"/>
      <c r="BE23" s="37"/>
      <c r="BF23" s="37"/>
      <c r="BG23" s="37" t="str">
        <f t="shared" si="7"/>
        <v/>
      </c>
      <c r="BH23" s="37"/>
      <c r="BI23" s="37"/>
      <c r="BJ23" s="230"/>
      <c r="BK23" s="37" t="str">
        <f t="shared" si="2"/>
        <v/>
      </c>
      <c r="BL23" s="37"/>
      <c r="BM23" s="230">
        <f t="shared" si="8"/>
        <v>0</v>
      </c>
      <c r="BN23" s="37"/>
      <c r="BO23" s="37"/>
      <c r="BP23" s="230">
        <f t="shared" si="3"/>
        <v>0</v>
      </c>
      <c r="BQ23" s="230">
        <f t="shared" si="4"/>
        <v>0</v>
      </c>
      <c r="BR23" s="230">
        <f t="shared" si="9"/>
        <v>0</v>
      </c>
      <c r="BS23" s="37" t="str">
        <f t="shared" si="5"/>
        <v/>
      </c>
      <c r="BT23" s="50" t="str">
        <f t="shared" si="10"/>
        <v/>
      </c>
      <c r="BU23" s="37"/>
      <c r="BV23" s="37" t="str">
        <f t="shared" si="11"/>
        <v/>
      </c>
      <c r="BW23" s="37" t="str">
        <f t="shared" si="12"/>
        <v/>
      </c>
      <c r="BX23" s="37"/>
      <c r="BY23" s="37"/>
      <c r="BZ23" s="37"/>
      <c r="CA23" s="37"/>
    </row>
    <row r="24" customHeight="1" spans="1:79">
      <c r="A24" s="13" t="str">
        <f t="shared" si="6"/>
        <v/>
      </c>
      <c r="B24" s="8"/>
      <c r="C24" s="14"/>
      <c r="D24" s="14"/>
      <c r="E24" s="8"/>
      <c r="F24" s="8"/>
      <c r="G24" s="8"/>
      <c r="H24" s="8"/>
      <c r="I24" s="8"/>
      <c r="J24" s="8"/>
      <c r="K24" s="8"/>
      <c r="L24" s="140"/>
      <c r="M24" s="140"/>
      <c r="N24" s="140"/>
      <c r="O24" s="140"/>
      <c r="P24" s="140"/>
      <c r="Q24" s="140"/>
      <c r="R24" s="140">
        <f t="shared" si="0"/>
        <v>0</v>
      </c>
      <c r="S24" s="140">
        <f t="shared" si="0"/>
        <v>0</v>
      </c>
      <c r="T24" s="140">
        <f t="shared" si="0"/>
        <v>0</v>
      </c>
      <c r="U24" s="21"/>
      <c r="V24" s="9"/>
      <c r="W24" s="21"/>
      <c r="X24" s="21" t="str">
        <f t="shared" si="1"/>
        <v/>
      </c>
      <c r="Y24" s="17"/>
      <c r="Z24" s="136"/>
      <c r="AA24" s="26"/>
      <c r="AB24" s="26"/>
      <c r="AC24" s="26"/>
      <c r="AD24" s="26"/>
      <c r="AE24" s="26"/>
      <c r="AF24" s="26"/>
      <c r="AG24" s="26"/>
      <c r="AH24" s="26"/>
      <c r="AI24" s="26"/>
      <c r="AJ24" s="26"/>
      <c r="AK24" s="26"/>
      <c r="AL24" s="26"/>
      <c r="AM24" s="26"/>
      <c r="AN24" s="26"/>
      <c r="AO24" s="38"/>
      <c r="AP24" s="37"/>
      <c r="AQ24" s="26"/>
      <c r="AR24" s="37"/>
      <c r="AS24" s="37"/>
      <c r="AT24" s="37"/>
      <c r="AU24" s="37"/>
      <c r="AV24" s="37"/>
      <c r="AW24" s="37"/>
      <c r="AX24" s="37"/>
      <c r="AY24" s="37"/>
      <c r="AZ24" s="37"/>
      <c r="BA24" s="37"/>
      <c r="BB24" s="37"/>
      <c r="BC24" s="37"/>
      <c r="BD24" s="37"/>
      <c r="BE24" s="37"/>
      <c r="BF24" s="37"/>
      <c r="BG24" s="37" t="str">
        <f t="shared" si="7"/>
        <v/>
      </c>
      <c r="BH24" s="37"/>
      <c r="BI24" s="37"/>
      <c r="BJ24" s="230"/>
      <c r="BK24" s="37" t="str">
        <f t="shared" si="2"/>
        <v/>
      </c>
      <c r="BL24" s="37"/>
      <c r="BM24" s="230">
        <f t="shared" si="8"/>
        <v>0</v>
      </c>
      <c r="BN24" s="37"/>
      <c r="BO24" s="37"/>
      <c r="BP24" s="230">
        <f t="shared" si="3"/>
        <v>0</v>
      </c>
      <c r="BQ24" s="230">
        <f t="shared" si="4"/>
        <v>0</v>
      </c>
      <c r="BR24" s="230">
        <f t="shared" si="9"/>
        <v>0</v>
      </c>
      <c r="BS24" s="37" t="str">
        <f t="shared" si="5"/>
        <v/>
      </c>
      <c r="BT24" s="50" t="str">
        <f t="shared" si="10"/>
        <v/>
      </c>
      <c r="BU24" s="37"/>
      <c r="BV24" s="37" t="str">
        <f t="shared" si="11"/>
        <v/>
      </c>
      <c r="BW24" s="37" t="str">
        <f t="shared" si="12"/>
        <v/>
      </c>
      <c r="BX24" s="37"/>
      <c r="BY24" s="37"/>
      <c r="BZ24" s="37"/>
      <c r="CA24" s="37"/>
    </row>
    <row r="25" customHeight="1" spans="1:79">
      <c r="A25" s="13" t="str">
        <f t="shared" si="6"/>
        <v/>
      </c>
      <c r="B25" s="8"/>
      <c r="C25" s="14"/>
      <c r="D25" s="14"/>
      <c r="E25" s="8"/>
      <c r="F25" s="8"/>
      <c r="G25" s="8"/>
      <c r="H25" s="8"/>
      <c r="I25" s="8"/>
      <c r="J25" s="8"/>
      <c r="K25" s="8"/>
      <c r="L25" s="140"/>
      <c r="M25" s="140"/>
      <c r="N25" s="140"/>
      <c r="O25" s="140"/>
      <c r="P25" s="140"/>
      <c r="Q25" s="140"/>
      <c r="R25" s="140">
        <f t="shared" si="0"/>
        <v>0</v>
      </c>
      <c r="S25" s="140">
        <f t="shared" si="0"/>
        <v>0</v>
      </c>
      <c r="T25" s="140">
        <f t="shared" si="0"/>
        <v>0</v>
      </c>
      <c r="U25" s="21"/>
      <c r="V25" s="9"/>
      <c r="W25" s="21"/>
      <c r="X25" s="21" t="str">
        <f t="shared" si="1"/>
        <v/>
      </c>
      <c r="Y25" s="17"/>
      <c r="Z25" s="136"/>
      <c r="AA25" s="26"/>
      <c r="AB25" s="26"/>
      <c r="AC25" s="26"/>
      <c r="AD25" s="26"/>
      <c r="AE25" s="26"/>
      <c r="AF25" s="26"/>
      <c r="AG25" s="26"/>
      <c r="AH25" s="26"/>
      <c r="AI25" s="26"/>
      <c r="AJ25" s="26"/>
      <c r="AK25" s="26"/>
      <c r="AL25" s="26"/>
      <c r="AM25" s="26"/>
      <c r="AN25" s="26"/>
      <c r="AO25" s="38"/>
      <c r="AP25" s="37"/>
      <c r="AQ25" s="26"/>
      <c r="AR25" s="37"/>
      <c r="AS25" s="37"/>
      <c r="AT25" s="37"/>
      <c r="AU25" s="37"/>
      <c r="AV25" s="37"/>
      <c r="AW25" s="37"/>
      <c r="AX25" s="37"/>
      <c r="AY25" s="37"/>
      <c r="AZ25" s="37"/>
      <c r="BA25" s="37"/>
      <c r="BB25" s="37"/>
      <c r="BC25" s="37"/>
      <c r="BD25" s="37"/>
      <c r="BE25" s="37"/>
      <c r="BF25" s="37"/>
      <c r="BG25" s="37" t="str">
        <f t="shared" si="7"/>
        <v/>
      </c>
      <c r="BH25" s="37"/>
      <c r="BI25" s="37"/>
      <c r="BJ25" s="230"/>
      <c r="BK25" s="37" t="str">
        <f t="shared" si="2"/>
        <v/>
      </c>
      <c r="BL25" s="37"/>
      <c r="BM25" s="230">
        <f t="shared" si="8"/>
        <v>0</v>
      </c>
      <c r="BN25" s="37"/>
      <c r="BO25" s="37"/>
      <c r="BP25" s="230">
        <f t="shared" si="3"/>
        <v>0</v>
      </c>
      <c r="BQ25" s="230">
        <f t="shared" si="4"/>
        <v>0</v>
      </c>
      <c r="BR25" s="230">
        <f t="shared" si="9"/>
        <v>0</v>
      </c>
      <c r="BS25" s="37" t="str">
        <f t="shared" si="5"/>
        <v/>
      </c>
      <c r="BT25" s="50" t="str">
        <f t="shared" si="10"/>
        <v/>
      </c>
      <c r="BU25" s="37"/>
      <c r="BV25" s="37" t="str">
        <f t="shared" si="11"/>
        <v/>
      </c>
      <c r="BW25" s="37" t="str">
        <f t="shared" si="12"/>
        <v/>
      </c>
      <c r="BX25" s="37"/>
      <c r="BY25" s="37"/>
      <c r="BZ25" s="37"/>
      <c r="CA25" s="37"/>
    </row>
    <row r="26" customHeight="1" spans="1:79">
      <c r="A26" s="13" t="str">
        <f t="shared" si="6"/>
        <v/>
      </c>
      <c r="B26" s="8"/>
      <c r="C26" s="14"/>
      <c r="D26" s="14"/>
      <c r="E26" s="8"/>
      <c r="F26" s="8"/>
      <c r="G26" s="8"/>
      <c r="H26" s="8"/>
      <c r="I26" s="8"/>
      <c r="J26" s="8"/>
      <c r="K26" s="8"/>
      <c r="L26" s="140"/>
      <c r="M26" s="140"/>
      <c r="N26" s="140"/>
      <c r="O26" s="140"/>
      <c r="P26" s="140"/>
      <c r="Q26" s="140"/>
      <c r="R26" s="140"/>
      <c r="S26" s="140"/>
      <c r="T26" s="140"/>
      <c r="U26" s="21"/>
      <c r="V26" s="9"/>
      <c r="W26" s="21"/>
      <c r="X26" s="21" t="str">
        <f t="shared" si="1"/>
        <v/>
      </c>
      <c r="Y26" s="17"/>
      <c r="Z26" s="136"/>
      <c r="AA26" s="26"/>
      <c r="AB26" s="26"/>
      <c r="AC26" s="26"/>
      <c r="AD26" s="26"/>
      <c r="AE26" s="26"/>
      <c r="AF26" s="26"/>
      <c r="AG26" s="26"/>
      <c r="AH26" s="26"/>
      <c r="AI26" s="26"/>
      <c r="AJ26" s="26"/>
      <c r="AK26" s="26"/>
      <c r="AL26" s="26"/>
      <c r="AM26" s="26"/>
      <c r="AN26" s="26"/>
      <c r="AO26" s="38"/>
      <c r="AP26" s="37"/>
      <c r="AQ26" s="26"/>
      <c r="AR26" s="37"/>
      <c r="AS26" s="37"/>
      <c r="AT26" s="37"/>
      <c r="AU26" s="37"/>
      <c r="AV26" s="37"/>
      <c r="AW26" s="37"/>
      <c r="AX26" s="37"/>
      <c r="AY26" s="37"/>
      <c r="AZ26" s="37"/>
      <c r="BA26" s="37"/>
      <c r="BB26" s="37"/>
      <c r="BC26" s="37"/>
      <c r="BD26" s="37"/>
      <c r="BE26" s="37"/>
      <c r="BF26" s="37"/>
      <c r="BG26" s="37" t="str">
        <f t="shared" si="7"/>
        <v/>
      </c>
      <c r="BH26" s="37"/>
      <c r="BI26" s="37"/>
      <c r="BJ26" s="230"/>
      <c r="BK26" s="37" t="str">
        <f t="shared" si="2"/>
        <v/>
      </c>
      <c r="BL26" s="37"/>
      <c r="BM26" s="230">
        <f t="shared" si="8"/>
        <v>0</v>
      </c>
      <c r="BN26" s="37"/>
      <c r="BO26" s="37"/>
      <c r="BP26" s="230">
        <f t="shared" si="3"/>
        <v>0</v>
      </c>
      <c r="BQ26" s="230">
        <f t="shared" si="4"/>
        <v>0</v>
      </c>
      <c r="BR26" s="230">
        <f t="shared" si="9"/>
        <v>0</v>
      </c>
      <c r="BS26" s="37" t="str">
        <f t="shared" si="5"/>
        <v/>
      </c>
      <c r="BT26" s="50" t="str">
        <f t="shared" si="10"/>
        <v/>
      </c>
      <c r="BU26" s="37"/>
      <c r="BV26" s="37" t="str">
        <f t="shared" si="11"/>
        <v/>
      </c>
      <c r="BW26" s="37" t="str">
        <f t="shared" si="12"/>
        <v/>
      </c>
      <c r="BX26" s="37"/>
      <c r="BY26" s="37"/>
      <c r="BZ26" s="37"/>
      <c r="CA26" s="37"/>
    </row>
    <row r="27" customHeight="1" spans="1:79">
      <c r="A27" s="13" t="str">
        <f t="shared" si="6"/>
        <v/>
      </c>
      <c r="B27" s="8"/>
      <c r="C27" s="14"/>
      <c r="D27" s="14"/>
      <c r="E27" s="8"/>
      <c r="F27" s="8"/>
      <c r="G27" s="8"/>
      <c r="H27" s="8"/>
      <c r="I27" s="8"/>
      <c r="J27" s="8"/>
      <c r="K27" s="8"/>
      <c r="L27" s="140"/>
      <c r="M27" s="140"/>
      <c r="N27" s="140"/>
      <c r="O27" s="140"/>
      <c r="P27" s="140"/>
      <c r="Q27" s="140"/>
      <c r="R27" s="140"/>
      <c r="S27" s="140"/>
      <c r="T27" s="140"/>
      <c r="U27" s="21"/>
      <c r="V27" s="9"/>
      <c r="W27" s="21"/>
      <c r="X27" s="21" t="str">
        <f t="shared" si="1"/>
        <v/>
      </c>
      <c r="Y27" s="17"/>
      <c r="Z27" s="136"/>
      <c r="AA27" s="26"/>
      <c r="AB27" s="26"/>
      <c r="AC27" s="26"/>
      <c r="AD27" s="26"/>
      <c r="AE27" s="26"/>
      <c r="AF27" s="26"/>
      <c r="AG27" s="26"/>
      <c r="AH27" s="26"/>
      <c r="AI27" s="26"/>
      <c r="AJ27" s="26"/>
      <c r="AK27" s="26"/>
      <c r="AL27" s="26"/>
      <c r="AM27" s="26"/>
      <c r="AN27" s="26"/>
      <c r="AO27" s="38"/>
      <c r="AP27" s="37"/>
      <c r="AQ27" s="26"/>
      <c r="AR27" s="37"/>
      <c r="AS27" s="37"/>
      <c r="AT27" s="37"/>
      <c r="AU27" s="37"/>
      <c r="AV27" s="37"/>
      <c r="AW27" s="37"/>
      <c r="AX27" s="37"/>
      <c r="AY27" s="37"/>
      <c r="AZ27" s="37"/>
      <c r="BA27" s="37"/>
      <c r="BB27" s="37"/>
      <c r="BC27" s="37"/>
      <c r="BD27" s="37"/>
      <c r="BE27" s="37"/>
      <c r="BF27" s="37"/>
      <c r="BG27" s="37" t="str">
        <f t="shared" si="7"/>
        <v/>
      </c>
      <c r="BH27" s="37"/>
      <c r="BI27" s="37"/>
      <c r="BJ27" s="230"/>
      <c r="BK27" s="37" t="str">
        <f t="shared" si="2"/>
        <v/>
      </c>
      <c r="BL27" s="37"/>
      <c r="BM27" s="230">
        <f t="shared" si="8"/>
        <v>0</v>
      </c>
      <c r="BN27" s="37"/>
      <c r="BO27" s="37"/>
      <c r="BP27" s="230">
        <f t="shared" si="3"/>
        <v>0</v>
      </c>
      <c r="BQ27" s="230">
        <f t="shared" si="4"/>
        <v>0</v>
      </c>
      <c r="BR27" s="230">
        <f t="shared" si="9"/>
        <v>0</v>
      </c>
      <c r="BS27" s="37" t="str">
        <f t="shared" si="5"/>
        <v/>
      </c>
      <c r="BT27" s="50" t="str">
        <f t="shared" si="10"/>
        <v/>
      </c>
      <c r="BU27" s="37"/>
      <c r="BV27" s="37" t="str">
        <f t="shared" si="11"/>
        <v/>
      </c>
      <c r="BW27" s="37" t="str">
        <f t="shared" si="12"/>
        <v/>
      </c>
      <c r="BX27" s="37"/>
      <c r="BY27" s="37"/>
      <c r="BZ27" s="37"/>
      <c r="CA27" s="37"/>
    </row>
    <row r="28" customHeight="1" spans="1:79">
      <c r="A28" s="8" t="s">
        <v>714</v>
      </c>
      <c r="B28" s="8"/>
      <c r="C28" s="8"/>
      <c r="D28" s="8"/>
      <c r="E28" s="8"/>
      <c r="F28" s="72"/>
      <c r="G28" s="8"/>
      <c r="H28" s="8"/>
      <c r="I28" s="21"/>
      <c r="J28" s="21" t="s">
        <v>346</v>
      </c>
      <c r="K28" s="21"/>
      <c r="L28" s="21">
        <f t="shared" ref="L28:U28" si="13">SUM(L8:L27)</f>
        <v>0</v>
      </c>
      <c r="M28" s="21">
        <f t="shared" si="13"/>
        <v>0</v>
      </c>
      <c r="N28" s="21">
        <f t="shared" si="13"/>
        <v>0</v>
      </c>
      <c r="O28" s="21">
        <f t="shared" si="13"/>
        <v>0</v>
      </c>
      <c r="P28" s="21">
        <f t="shared" si="13"/>
        <v>0</v>
      </c>
      <c r="Q28" s="21">
        <f t="shared" si="13"/>
        <v>0</v>
      </c>
      <c r="R28" s="21">
        <f t="shared" si="13"/>
        <v>0</v>
      </c>
      <c r="S28" s="21">
        <f t="shared" si="13"/>
        <v>0</v>
      </c>
      <c r="T28" s="21">
        <f t="shared" si="13"/>
        <v>0</v>
      </c>
      <c r="U28" s="9">
        <f t="shared" si="13"/>
        <v>0</v>
      </c>
      <c r="V28" s="21"/>
      <c r="W28" s="9">
        <f>SUM(W8:W27)</f>
        <v>0</v>
      </c>
      <c r="X28" s="21" t="str">
        <f t="shared" si="1"/>
        <v/>
      </c>
      <c r="Y28" s="21"/>
      <c r="Z28" s="136"/>
      <c r="AA28" s="26"/>
      <c r="AB28" s="26"/>
      <c r="AC28" s="26"/>
      <c r="AD28" s="26"/>
      <c r="AE28" s="26"/>
      <c r="AF28" s="26"/>
      <c r="AG28" s="26"/>
      <c r="AH28" s="26"/>
      <c r="AI28" s="26"/>
      <c r="AJ28" s="26"/>
      <c r="AK28" s="26"/>
      <c r="AL28" s="26"/>
      <c r="AM28" s="26"/>
      <c r="AN28" s="26"/>
      <c r="AO28" s="38"/>
      <c r="AP28" s="37"/>
      <c r="AQ28" s="26"/>
      <c r="AR28" s="37"/>
      <c r="AS28" s="37"/>
      <c r="AT28" s="37"/>
      <c r="AU28" s="37"/>
      <c r="AV28" s="37"/>
      <c r="AW28" s="37"/>
      <c r="AX28" s="37"/>
      <c r="AY28" s="37"/>
      <c r="AZ28" s="37"/>
      <c r="BA28" s="37"/>
      <c r="BB28" s="37"/>
      <c r="BC28" s="37"/>
      <c r="BD28" s="37"/>
      <c r="BE28" s="37"/>
      <c r="BF28" s="37"/>
      <c r="BG28" s="37" t="str">
        <f t="shared" si="7"/>
        <v/>
      </c>
      <c r="BH28" s="37"/>
      <c r="BI28" s="37"/>
      <c r="BJ28" s="230"/>
      <c r="BK28" s="37" t="str">
        <f t="shared" si="2"/>
        <v/>
      </c>
      <c r="BL28" s="37"/>
      <c r="BM28" s="230">
        <f t="shared" si="8"/>
        <v>0</v>
      </c>
      <c r="BN28" s="37"/>
      <c r="BO28" s="37"/>
      <c r="BP28" s="230">
        <f t="shared" si="3"/>
        <v>0</v>
      </c>
      <c r="BQ28" s="230">
        <f t="shared" si="4"/>
        <v>0</v>
      </c>
      <c r="BR28" s="230">
        <f t="shared" si="9"/>
        <v>0</v>
      </c>
      <c r="BS28" s="37" t="str">
        <f t="shared" si="5"/>
        <v/>
      </c>
      <c r="BT28" s="50" t="str">
        <f t="shared" si="10"/>
        <v/>
      </c>
      <c r="BU28" s="37"/>
      <c r="BV28" s="37" t="str">
        <f t="shared" si="11"/>
        <v/>
      </c>
      <c r="BW28" s="37" t="str">
        <f t="shared" si="12"/>
        <v/>
      </c>
      <c r="BX28" s="37"/>
      <c r="BY28" s="37"/>
      <c r="BZ28" s="37"/>
      <c r="CA28" s="37"/>
    </row>
    <row r="29" customHeight="1" spans="1:79">
      <c r="A29" s="8" t="s">
        <v>715</v>
      </c>
      <c r="B29" s="8"/>
      <c r="C29" s="8"/>
      <c r="D29" s="8"/>
      <c r="E29" s="8"/>
      <c r="F29" s="21"/>
      <c r="G29" s="21"/>
      <c r="H29" s="21"/>
      <c r="I29" s="21"/>
      <c r="J29" s="21"/>
      <c r="K29" s="21"/>
      <c r="L29" s="21"/>
      <c r="M29" s="17">
        <f>N28</f>
        <v>0</v>
      </c>
      <c r="N29" s="17"/>
      <c r="O29" s="21"/>
      <c r="P29" s="17">
        <f>Q28</f>
        <v>0</v>
      </c>
      <c r="Q29" s="17"/>
      <c r="R29" s="21"/>
      <c r="S29" s="17">
        <f>T28</f>
        <v>0</v>
      </c>
      <c r="T29" s="17"/>
      <c r="U29" s="17"/>
      <c r="V29" s="17"/>
      <c r="W29" s="17"/>
      <c r="X29" s="27"/>
      <c r="Y29" s="17"/>
      <c r="AA29" s="26"/>
      <c r="AB29" s="26"/>
      <c r="AC29" s="26"/>
      <c r="AD29" s="26"/>
      <c r="AE29" s="26"/>
      <c r="AF29" s="26"/>
      <c r="AG29" s="26"/>
      <c r="AH29" s="26"/>
      <c r="AI29" s="26"/>
      <c r="AJ29" s="26"/>
      <c r="AK29" s="26"/>
      <c r="AL29" s="26"/>
      <c r="AM29" s="26"/>
      <c r="AN29" s="26"/>
      <c r="AO29" s="38"/>
      <c r="AP29" s="37"/>
      <c r="AQ29" s="26"/>
      <c r="AR29" s="37"/>
      <c r="AS29" s="37"/>
      <c r="AT29" s="37"/>
      <c r="AU29" s="37"/>
      <c r="AV29" s="37"/>
      <c r="AW29" s="37"/>
      <c r="AX29" s="37"/>
      <c r="AY29" s="37"/>
      <c r="AZ29" s="37"/>
      <c r="BA29" s="37"/>
      <c r="BB29" s="37"/>
      <c r="BC29" s="37"/>
      <c r="BD29" s="37"/>
      <c r="BE29" s="37"/>
      <c r="BF29" s="37"/>
      <c r="BG29" s="37" t="str">
        <f t="shared" si="7"/>
        <v/>
      </c>
      <c r="BH29" s="37"/>
      <c r="BI29" s="37"/>
      <c r="BJ29" s="230"/>
      <c r="BK29" s="37" t="str">
        <f t="shared" si="2"/>
        <v/>
      </c>
      <c r="BL29" s="37"/>
      <c r="BM29" s="230">
        <f t="shared" si="8"/>
        <v>0</v>
      </c>
      <c r="BN29" s="37"/>
      <c r="BO29" s="37"/>
      <c r="BP29" s="230">
        <f t="shared" si="3"/>
        <v>0</v>
      </c>
      <c r="BQ29" s="230">
        <f t="shared" si="4"/>
        <v>0</v>
      </c>
      <c r="BR29" s="230">
        <f t="shared" si="9"/>
        <v>0</v>
      </c>
      <c r="BS29" s="37" t="str">
        <f t="shared" ref="BS29:BS30" si="14">IFERROR(ROUND(BG29-BH29-BI29,0),"")</f>
        <v/>
      </c>
      <c r="BT29" s="50" t="str">
        <f t="shared" si="10"/>
        <v/>
      </c>
      <c r="BU29" s="37"/>
      <c r="BV29" s="37" t="str">
        <f t="shared" si="11"/>
        <v/>
      </c>
      <c r="BW29" s="37" t="str">
        <f t="shared" si="12"/>
        <v/>
      </c>
      <c r="BX29" s="37"/>
      <c r="BY29" s="37"/>
      <c r="BZ29" s="37"/>
      <c r="CA29" s="37"/>
    </row>
    <row r="30" customHeight="1" spans="1:79">
      <c r="A30" s="8" t="s">
        <v>716</v>
      </c>
      <c r="B30" s="8"/>
      <c r="C30" s="8"/>
      <c r="D30" s="8"/>
      <c r="E30" s="8"/>
      <c r="F30" s="72"/>
      <c r="G30" s="8"/>
      <c r="H30" s="8"/>
      <c r="I30" s="17"/>
      <c r="J30" s="21"/>
      <c r="K30" s="21"/>
      <c r="L30" s="21">
        <f>L28-L29</f>
        <v>0</v>
      </c>
      <c r="M30" s="21">
        <f>M28-M29</f>
        <v>0</v>
      </c>
      <c r="N30" s="21"/>
      <c r="O30" s="21">
        <f>O28-O29</f>
        <v>0</v>
      </c>
      <c r="P30" s="21">
        <f>P28-P29</f>
        <v>0</v>
      </c>
      <c r="Q30" s="21"/>
      <c r="R30" s="21">
        <f>R28-R29</f>
        <v>0</v>
      </c>
      <c r="S30" s="21">
        <f>S28-S29</f>
        <v>0</v>
      </c>
      <c r="T30" s="21"/>
      <c r="U30" s="9">
        <f>U28</f>
        <v>0</v>
      </c>
      <c r="V30" s="21"/>
      <c r="W30" s="9">
        <f>W28</f>
        <v>0</v>
      </c>
      <c r="X30" s="27" t="str">
        <f>IF(S30=0,"",(W30-S30)/S30*100)</f>
        <v/>
      </c>
      <c r="Y30" s="21"/>
      <c r="Z30" s="136"/>
      <c r="AA30" s="26"/>
      <c r="AB30" s="26"/>
      <c r="AC30" s="26"/>
      <c r="AD30" s="26"/>
      <c r="AE30" s="26"/>
      <c r="AF30" s="26"/>
      <c r="AG30" s="26"/>
      <c r="AH30" s="26"/>
      <c r="AI30" s="26"/>
      <c r="AJ30" s="26"/>
      <c r="AK30" s="26"/>
      <c r="AL30" s="26"/>
      <c r="AM30" s="26"/>
      <c r="AN30" s="26"/>
      <c r="AO30" s="38"/>
      <c r="AP30" s="37"/>
      <c r="AQ30" s="26"/>
      <c r="AR30" s="37"/>
      <c r="AS30" s="37"/>
      <c r="AT30" s="37"/>
      <c r="AU30" s="37"/>
      <c r="AV30" s="37"/>
      <c r="AW30" s="37"/>
      <c r="AX30" s="37"/>
      <c r="AY30" s="37"/>
      <c r="AZ30" s="37"/>
      <c r="BA30" s="37"/>
      <c r="BB30" s="37"/>
      <c r="BC30" s="37"/>
      <c r="BD30" s="37"/>
      <c r="BE30" s="37"/>
      <c r="BF30" s="37"/>
      <c r="BG30" s="37" t="str">
        <f t="shared" si="7"/>
        <v/>
      </c>
      <c r="BH30" s="37"/>
      <c r="BI30" s="37"/>
      <c r="BJ30" s="230"/>
      <c r="BK30" s="37" t="str">
        <f t="shared" si="2"/>
        <v/>
      </c>
      <c r="BL30" s="37"/>
      <c r="BM30" s="230">
        <f t="shared" si="8"/>
        <v>0</v>
      </c>
      <c r="BN30" s="37"/>
      <c r="BO30" s="37"/>
      <c r="BP30" s="230">
        <f t="shared" si="3"/>
        <v>0</v>
      </c>
      <c r="BQ30" s="230">
        <f t="shared" si="4"/>
        <v>0</v>
      </c>
      <c r="BR30" s="230">
        <f t="shared" si="9"/>
        <v>0</v>
      </c>
      <c r="BS30" s="37" t="str">
        <f t="shared" si="14"/>
        <v/>
      </c>
      <c r="BT30" s="50" t="str">
        <f t="shared" si="10"/>
        <v/>
      </c>
      <c r="BU30" s="37"/>
      <c r="BV30" s="37" t="str">
        <f t="shared" si="11"/>
        <v/>
      </c>
      <c r="BW30" s="37" t="str">
        <f t="shared" si="12"/>
        <v/>
      </c>
      <c r="BX30" s="37"/>
      <c r="BY30" s="37"/>
      <c r="BZ30" s="37"/>
      <c r="CA30" s="37"/>
    </row>
    <row r="31" customHeight="1" spans="1:79">
      <c r="A31" s="3" t="str">
        <f>基本信息输入表!$K$6&amp;"填表人："&amp;基本信息输入表!$M$51</f>
        <v>产权持有单位填表人：王若初</v>
      </c>
      <c r="W31" s="3" t="str">
        <f>"评估人员："&amp;基本信息输入表!$Q$51</f>
        <v>评估人员：王秀红</v>
      </c>
      <c r="Z31" s="3"/>
      <c r="BV31" s="3"/>
      <c r="BW31" s="3"/>
      <c r="BX31" s="3"/>
      <c r="BY31" s="3"/>
      <c r="BZ31" s="3"/>
      <c r="CA31" s="3"/>
    </row>
    <row r="32" customHeight="1" spans="1:26">
      <c r="A32" s="3" t="str">
        <f>"填表日期："&amp;YEAR(基本信息输入表!$O$51)&amp;"年"&amp;MONTH(基本信息输入表!$O$51)&amp;"月"&amp;DAY(基本信息输入表!$O$51)&amp;"日"</f>
        <v>填表日期：2023年2月15日</v>
      </c>
      <c r="Z32" s="3"/>
    </row>
    <row r="33" customHeight="1" spans="26:26">
      <c r="Z33" s="145" t="s">
        <v>310</v>
      </c>
    </row>
  </sheetData>
  <mergeCells count="50">
    <mergeCell ref="A2:Y2"/>
    <mergeCell ref="A3:Y3"/>
    <mergeCell ref="A5:G5"/>
    <mergeCell ref="AA5:AI5"/>
    <mergeCell ref="AJ5:AV5"/>
    <mergeCell ref="AW5:BU5"/>
    <mergeCell ref="BV5:CA5"/>
    <mergeCell ref="L6:N6"/>
    <mergeCell ref="O6:Q6"/>
    <mergeCell ref="R6:S6"/>
    <mergeCell ref="U6:W6"/>
    <mergeCell ref="AJ6:AP6"/>
    <mergeCell ref="AQ6:AR6"/>
    <mergeCell ref="AS6:AT6"/>
    <mergeCell ref="AX6:AZ6"/>
    <mergeCell ref="BA6:BQ6"/>
    <mergeCell ref="BR6:BT6"/>
    <mergeCell ref="BV6:BW6"/>
    <mergeCell ref="BX6:BY6"/>
    <mergeCell ref="A28:E28"/>
    <mergeCell ref="A29:E29"/>
    <mergeCell ref="A30:E30"/>
    <mergeCell ref="A6:A7"/>
    <mergeCell ref="B6:B7"/>
    <mergeCell ref="C6:C7"/>
    <mergeCell ref="D6:D7"/>
    <mergeCell ref="E6:E7"/>
    <mergeCell ref="F6:F7"/>
    <mergeCell ref="G6:G7"/>
    <mergeCell ref="H6:H7"/>
    <mergeCell ref="I6:I7"/>
    <mergeCell ref="J6:J7"/>
    <mergeCell ref="K6:K7"/>
    <mergeCell ref="T6:T7"/>
    <mergeCell ref="X6:X7"/>
    <mergeCell ref="Y6:Y7"/>
    <mergeCell ref="AA6:AA7"/>
    <mergeCell ref="AB6:AB7"/>
    <mergeCell ref="AC6:AC7"/>
    <mergeCell ref="AD6:AD7"/>
    <mergeCell ref="AE6:AE7"/>
    <mergeCell ref="AF6:AF7"/>
    <mergeCell ref="AG6:AG7"/>
    <mergeCell ref="AH6:AH7"/>
    <mergeCell ref="AI6:AI7"/>
    <mergeCell ref="AU6:AU7"/>
    <mergeCell ref="AV6:AV7"/>
    <mergeCell ref="AW6:AW7"/>
    <mergeCell ref="BZ6:BZ7"/>
    <mergeCell ref="CA6:CA7"/>
  </mergeCells>
  <dataValidations count="5">
    <dataValidation type="list" allowBlank="1" showInputMessage="1" showErrorMessage="1" sqref="AQ8:AQ30">
      <formula1>基本信息输入表!$A$119:$A$121</formula1>
    </dataValidation>
    <dataValidation type="list" allowBlank="1" showInputMessage="1" showErrorMessage="1" sqref="AS8:AS30">
      <formula1>基本信息输入表!$A$122:$A$125</formula1>
    </dataValidation>
    <dataValidation type="list" allowBlank="1" showInputMessage="1" showErrorMessage="1" sqref="AW8:AW30">
      <formula1>基本信息输入表!$A$141:$A$145</formula1>
    </dataValidation>
    <dataValidation type="list" allowBlank="1" showInputMessage="1" showErrorMessage="1" sqref="BA8:BA30">
      <formula1>基本信息输入表!$A$160:$A$165</formula1>
    </dataValidation>
    <dataValidation type="list" allowBlank="1" showInputMessage="1" showErrorMessage="1" sqref="AA8:AG30 AJ8:AN30">
      <formula1>基本信息输入表!$A$107:$A$108</formula1>
    </dataValidation>
  </dataValidations>
  <hyperlinks>
    <hyperlink ref="A1" location="索引目录!A1" display="返回索引目录"/>
  </hyperlinks>
  <printOptions horizontalCentered="1"/>
  <pageMargins left="0.984027777777778" right="0.984027777777778" top="0.984027777777778" bottom="0.984027777777778" header="0.313888888888889" footer="0.354166666666667"/>
  <pageSetup paperSize="9" scale="65" fitToHeight="1000" orientation="landscape"/>
  <headerFooter scaleWithDoc="0">
    <oddFooter>&amp;R&amp;"宋体,常规"&amp;10&amp;P/&amp;N</oddFooter>
  </headerFooter>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BA287"/>
  <sheetViews>
    <sheetView showGridLines="0" zoomScale="90" zoomScaleNormal="90" workbookViewId="0">
      <pane xSplit="4" ySplit="8" topLeftCell="E9" activePane="bottomRight" state="frozen"/>
      <selection/>
      <selection pane="topRight"/>
      <selection pane="bottomLeft"/>
      <selection pane="bottomRight" activeCell="Y14" sqref="X14:Y14"/>
    </sheetView>
  </sheetViews>
  <sheetFormatPr defaultColWidth="9" defaultRowHeight="15.75" customHeight="1"/>
  <cols>
    <col min="1" max="1" width="4.125" style="63" customWidth="1"/>
    <col min="2" max="2" width="11.75" style="2" customWidth="1"/>
    <col min="3" max="3" width="21.875" style="3" customWidth="1"/>
    <col min="4" max="4" width="19.5" style="3" customWidth="1"/>
    <col min="5" max="5" width="20.375" style="66" customWidth="1"/>
    <col min="6" max="6" width="15.125" style="3" hidden="1" customWidth="1"/>
    <col min="7" max="7" width="5.125" style="3" customWidth="1"/>
    <col min="8" max="8" width="5.375" style="3" customWidth="1"/>
    <col min="9" max="9" width="8.5" style="3" customWidth="1"/>
    <col min="10" max="10" width="8" style="3" customWidth="1"/>
    <col min="11" max="11" width="6" style="66" customWidth="1"/>
    <col min="12" max="15" width="4.375" style="66" customWidth="1"/>
    <col min="16" max="21" width="12.625" style="3" hidden="1" customWidth="1" outlineLevel="1"/>
    <col min="22" max="22" width="11.125" style="3" customWidth="1" collapsed="1"/>
    <col min="23" max="23" width="10" style="66" customWidth="1"/>
    <col min="24" max="24" width="10.5" style="3" hidden="1" customWidth="1"/>
    <col min="25" max="25" width="9" style="66" customWidth="1"/>
    <col min="26" max="26" width="7.375" style="66" customWidth="1"/>
    <col min="27" max="27" width="9.5" style="66" customWidth="1"/>
    <col min="28" max="28" width="5.625" style="66" customWidth="1"/>
    <col min="29" max="29" width="9.375" style="66" customWidth="1"/>
    <col min="30" max="30" width="7.5" style="68" customWidth="1"/>
    <col min="31" max="31" width="9" style="66" customWidth="1"/>
    <col min="32" max="32" width="6.625" style="3" customWidth="1"/>
    <col min="33" max="33" width="9" style="3" customWidth="1"/>
    <col min="34" max="34" width="9" style="3" customWidth="1" outlineLevel="1"/>
    <col min="35" max="35" width="9.125" style="3" customWidth="1" outlineLevel="1"/>
    <col min="36" max="36" width="8.75" style="3" customWidth="1"/>
    <col min="37" max="37" width="7.875" style="3" customWidth="1"/>
    <col min="38" max="38" width="10.375" style="66" customWidth="1"/>
    <col min="39" max="40" width="9" style="3" customWidth="1"/>
    <col min="41" max="45" width="9" style="3" hidden="1" customWidth="1"/>
    <col min="46" max="48" width="9" style="3"/>
    <col min="49" max="49" width="5" style="3" customWidth="1"/>
    <col min="50" max="50" width="4.25" style="3" customWidth="1"/>
    <col min="51" max="16384" width="9" style="3"/>
  </cols>
  <sheetData>
    <row r="1" customHeight="1" spans="1:38">
      <c r="A1" s="149"/>
      <c r="AD1" s="3"/>
      <c r="AE1" s="3"/>
      <c r="AL1" s="3"/>
    </row>
    <row r="2" s="1" customFormat="1" ht="30" customHeight="1" spans="1:29">
      <c r="A2" s="6"/>
      <c r="B2" s="6"/>
      <c r="C2" s="6"/>
      <c r="D2" s="6"/>
      <c r="E2" s="6"/>
      <c r="F2" s="6"/>
      <c r="G2" s="6"/>
      <c r="H2" s="6"/>
      <c r="I2" s="6"/>
      <c r="J2" s="6"/>
      <c r="K2" s="6"/>
      <c r="L2" s="6"/>
      <c r="M2" s="6"/>
      <c r="N2" s="6"/>
      <c r="O2" s="6"/>
      <c r="P2" s="6"/>
      <c r="Q2" s="6"/>
      <c r="R2" s="6"/>
      <c r="S2" s="6"/>
      <c r="T2" s="6"/>
      <c r="U2" s="6"/>
      <c r="V2" s="6"/>
      <c r="W2" s="6"/>
      <c r="X2" s="6"/>
      <c r="Y2" s="6"/>
      <c r="Z2" s="6"/>
      <c r="AA2" s="6"/>
      <c r="AB2" s="6"/>
      <c r="AC2" s="6"/>
    </row>
    <row r="3" customHeight="1" spans="1:38">
      <c r="A3" s="2"/>
      <c r="C3" s="2"/>
      <c r="D3" s="2"/>
      <c r="E3" s="2"/>
      <c r="F3" s="2"/>
      <c r="G3" s="2"/>
      <c r="H3" s="2"/>
      <c r="I3" s="2"/>
      <c r="J3" s="2"/>
      <c r="K3" s="2"/>
      <c r="L3" s="2"/>
      <c r="M3" s="2"/>
      <c r="N3" s="2"/>
      <c r="O3" s="2"/>
      <c r="P3" s="2"/>
      <c r="Q3" s="2"/>
      <c r="R3" s="2"/>
      <c r="S3" s="2"/>
      <c r="T3" s="2"/>
      <c r="U3" s="2"/>
      <c r="V3" s="2"/>
      <c r="W3" s="2"/>
      <c r="X3" s="2"/>
      <c r="Y3" s="2"/>
      <c r="Z3" s="2"/>
      <c r="AA3" s="2"/>
      <c r="AB3" s="2"/>
      <c r="AC3" s="2"/>
      <c r="AD3" s="3"/>
      <c r="AE3" s="3"/>
      <c r="AL3" s="3"/>
    </row>
    <row r="4" ht="14.1" customHeight="1" spans="3:38">
      <c r="C4" s="2"/>
      <c r="D4" s="2"/>
      <c r="E4" s="63"/>
      <c r="F4" s="2"/>
      <c r="G4" s="2"/>
      <c r="H4" s="2"/>
      <c r="I4" s="2"/>
      <c r="J4" s="2"/>
      <c r="K4" s="63"/>
      <c r="L4" s="63"/>
      <c r="M4" s="63"/>
      <c r="N4" s="63"/>
      <c r="O4" s="63"/>
      <c r="P4" s="2"/>
      <c r="Q4" s="2"/>
      <c r="R4" s="2"/>
      <c r="S4" s="2"/>
      <c r="T4" s="2"/>
      <c r="U4" s="2"/>
      <c r="V4" s="2"/>
      <c r="W4" s="63"/>
      <c r="X4" s="2"/>
      <c r="Y4" s="63"/>
      <c r="Z4" s="63"/>
      <c r="AA4" s="114"/>
      <c r="AB4" s="114"/>
      <c r="AC4" s="114"/>
      <c r="AD4" s="3"/>
      <c r="AE4" s="3"/>
      <c r="AL4" s="3"/>
    </row>
    <row r="5" customHeight="1" spans="1:38">
      <c r="A5" s="150"/>
      <c r="Z5" s="168"/>
      <c r="AA5" s="168"/>
      <c r="AB5" s="168"/>
      <c r="AC5" s="168"/>
      <c r="AD5" s="3"/>
      <c r="AE5" s="3"/>
      <c r="AG5" s="28"/>
      <c r="AL5" s="3"/>
    </row>
    <row r="6" s="2" customFormat="1" customHeight="1" spans="1:48">
      <c r="A6" s="151"/>
      <c r="B6" s="152"/>
      <c r="C6" s="73"/>
      <c r="D6" s="73"/>
      <c r="E6" s="73"/>
      <c r="F6" s="74"/>
      <c r="G6" s="73"/>
      <c r="H6" s="73"/>
      <c r="I6" s="73"/>
      <c r="J6" s="73"/>
      <c r="K6" s="73"/>
      <c r="L6" s="73"/>
      <c r="M6" s="73"/>
      <c r="N6" s="73"/>
      <c r="O6" s="73"/>
      <c r="P6" s="92"/>
      <c r="Q6" s="93"/>
      <c r="R6" s="94"/>
      <c r="S6" s="92"/>
      <c r="T6" s="93"/>
      <c r="U6" s="94"/>
      <c r="V6" s="72"/>
      <c r="W6" s="72"/>
      <c r="X6" s="74"/>
      <c r="Y6" s="72"/>
      <c r="Z6" s="72"/>
      <c r="AA6" s="72"/>
      <c r="AB6" s="73"/>
      <c r="AC6" s="73"/>
      <c r="AD6" s="115"/>
      <c r="AE6" s="169"/>
      <c r="AF6" s="170"/>
      <c r="AG6" s="178"/>
      <c r="AH6" s="179"/>
      <c r="AI6" s="179"/>
      <c r="AJ6" s="178"/>
      <c r="AK6" s="180"/>
      <c r="AL6" s="181"/>
      <c r="AM6" s="182"/>
      <c r="AN6" s="183"/>
      <c r="AO6" s="185"/>
      <c r="AP6" s="202"/>
      <c r="AQ6" s="203"/>
      <c r="AR6" s="203"/>
      <c r="AS6" s="202"/>
      <c r="AT6" s="204"/>
      <c r="AU6" s="204"/>
      <c r="AV6" s="205"/>
    </row>
    <row r="7" s="2" customFormat="1" customHeight="1" spans="1:53">
      <c r="A7" s="89"/>
      <c r="B7" s="72"/>
      <c r="C7" s="72"/>
      <c r="D7" s="72"/>
      <c r="E7" s="72"/>
      <c r="F7" s="75"/>
      <c r="G7" s="72"/>
      <c r="H7" s="72"/>
      <c r="I7" s="72"/>
      <c r="J7" s="72"/>
      <c r="K7" s="160"/>
      <c r="L7" s="160"/>
      <c r="M7" s="160"/>
      <c r="N7" s="161"/>
      <c r="O7" s="161"/>
      <c r="P7" s="94"/>
      <c r="Q7" s="94"/>
      <c r="R7" s="94"/>
      <c r="S7" s="94"/>
      <c r="T7" s="94"/>
      <c r="U7" s="94"/>
      <c r="V7" s="104"/>
      <c r="W7" s="72"/>
      <c r="X7" s="75"/>
      <c r="Y7" s="72"/>
      <c r="Z7" s="73"/>
      <c r="AA7" s="72"/>
      <c r="AB7" s="72"/>
      <c r="AC7" s="72"/>
      <c r="AD7" s="171"/>
      <c r="AE7" s="172"/>
      <c r="AF7" s="170"/>
      <c r="AG7" s="184"/>
      <c r="AH7" s="184"/>
      <c r="AI7" s="184"/>
      <c r="AJ7" s="179"/>
      <c r="AK7" s="179"/>
      <c r="AL7" s="185"/>
      <c r="AM7" s="186"/>
      <c r="AN7" s="187"/>
      <c r="AO7" s="206"/>
      <c r="AP7" s="207"/>
      <c r="AQ7" s="208"/>
      <c r="AR7" s="208"/>
      <c r="AS7" s="207"/>
      <c r="AT7" s="209"/>
      <c r="AU7" s="209"/>
      <c r="AV7" s="210"/>
      <c r="AY7" s="213"/>
      <c r="AZ7" s="214"/>
      <c r="BA7" s="214"/>
    </row>
    <row r="8" customHeight="1" spans="1:53">
      <c r="A8" s="153"/>
      <c r="B8" s="154"/>
      <c r="C8" s="155"/>
      <c r="D8" s="156"/>
      <c r="E8" s="155"/>
      <c r="F8" s="157"/>
      <c r="G8" s="158"/>
      <c r="H8" s="159"/>
      <c r="I8" s="162"/>
      <c r="J8" s="162"/>
      <c r="K8" s="163"/>
      <c r="L8" s="164"/>
      <c r="M8" s="164"/>
      <c r="N8" s="164"/>
      <c r="O8" s="164"/>
      <c r="P8" s="165"/>
      <c r="Q8" s="165"/>
      <c r="R8" s="99"/>
      <c r="S8" s="99"/>
      <c r="T8" s="99"/>
      <c r="U8" s="99"/>
      <c r="V8" s="99"/>
      <c r="W8" s="99"/>
      <c r="X8" s="99"/>
      <c r="Y8" s="173"/>
      <c r="Z8" s="174"/>
      <c r="AA8" s="173"/>
      <c r="AB8" s="106"/>
      <c r="AC8" s="120"/>
      <c r="AD8" s="2"/>
      <c r="AE8" s="175"/>
      <c r="AF8" s="176"/>
      <c r="AG8" s="188"/>
      <c r="AH8" s="188"/>
      <c r="AI8" s="189"/>
      <c r="AJ8" s="190"/>
      <c r="AK8" s="190"/>
      <c r="AL8" s="191"/>
      <c r="AM8" s="192"/>
      <c r="AN8" s="193"/>
      <c r="AO8" s="211"/>
      <c r="AP8" s="207"/>
      <c r="AQ8" s="208"/>
      <c r="AR8" s="208"/>
      <c r="AS8" s="207"/>
      <c r="AT8" s="209"/>
      <c r="AU8" s="209"/>
      <c r="AV8" s="212"/>
      <c r="AY8" s="215"/>
      <c r="AZ8" s="215"/>
      <c r="BA8" s="215"/>
    </row>
    <row r="9" customHeight="1" spans="1:53">
      <c r="A9" s="153"/>
      <c r="B9" s="154"/>
      <c r="C9" s="156"/>
      <c r="D9" s="156"/>
      <c r="E9" s="155"/>
      <c r="F9" s="157"/>
      <c r="G9" s="158"/>
      <c r="H9" s="159"/>
      <c r="I9" s="162"/>
      <c r="J9" s="162"/>
      <c r="K9" s="166"/>
      <c r="L9" s="164"/>
      <c r="M9" s="164"/>
      <c r="N9" s="164"/>
      <c r="O9" s="164"/>
      <c r="P9" s="165"/>
      <c r="Q9" s="165"/>
      <c r="R9" s="99"/>
      <c r="S9" s="99"/>
      <c r="T9" s="99"/>
      <c r="U9" s="99"/>
      <c r="V9" s="99"/>
      <c r="W9" s="99"/>
      <c r="X9" s="99"/>
      <c r="Y9" s="173"/>
      <c r="Z9" s="174"/>
      <c r="AA9" s="173"/>
      <c r="AB9" s="177"/>
      <c r="AC9" s="120"/>
      <c r="AD9" s="2"/>
      <c r="AE9" s="175"/>
      <c r="AF9" s="176"/>
      <c r="AG9" s="188"/>
      <c r="AH9" s="188"/>
      <c r="AI9" s="189"/>
      <c r="AJ9" s="190"/>
      <c r="AK9" s="190"/>
      <c r="AL9" s="191"/>
      <c r="AM9" s="192"/>
      <c r="AN9" s="193"/>
      <c r="AO9" s="211"/>
      <c r="AP9" s="207"/>
      <c r="AQ9" s="208"/>
      <c r="AR9" s="208"/>
      <c r="AS9" s="207"/>
      <c r="AT9" s="209"/>
      <c r="AU9" s="209"/>
      <c r="AV9" s="212"/>
      <c r="AY9" s="216"/>
      <c r="AZ9" s="216"/>
      <c r="BA9" s="215"/>
    </row>
    <row r="10" customHeight="1" spans="1:53">
      <c r="A10" s="153"/>
      <c r="B10" s="154"/>
      <c r="C10" s="155"/>
      <c r="D10" s="156"/>
      <c r="E10" s="155"/>
      <c r="F10" s="157"/>
      <c r="G10" s="158"/>
      <c r="H10" s="159"/>
      <c r="I10" s="162"/>
      <c r="J10" s="162"/>
      <c r="K10" s="166"/>
      <c r="L10" s="164"/>
      <c r="M10" s="164"/>
      <c r="N10" s="164"/>
      <c r="O10" s="164"/>
      <c r="P10" s="165"/>
      <c r="Q10" s="165"/>
      <c r="R10" s="99"/>
      <c r="S10" s="99"/>
      <c r="T10" s="99"/>
      <c r="U10" s="99"/>
      <c r="V10" s="99"/>
      <c r="W10" s="99"/>
      <c r="X10" s="99"/>
      <c r="Y10" s="173"/>
      <c r="Z10" s="174"/>
      <c r="AA10" s="173"/>
      <c r="AB10" s="106"/>
      <c r="AC10" s="120"/>
      <c r="AD10" s="2"/>
      <c r="AE10" s="175"/>
      <c r="AF10" s="176"/>
      <c r="AG10" s="194"/>
      <c r="AH10" s="195"/>
      <c r="AI10" s="196"/>
      <c r="AJ10" s="187"/>
      <c r="AK10" s="190"/>
      <c r="AL10" s="191"/>
      <c r="AM10" s="192"/>
      <c r="AN10" s="193"/>
      <c r="AO10" s="211"/>
      <c r="AP10" s="207"/>
      <c r="AQ10" s="208"/>
      <c r="AR10" s="208"/>
      <c r="AS10" s="207"/>
      <c r="AT10" s="209"/>
      <c r="AU10" s="209"/>
      <c r="AV10" s="212"/>
      <c r="AY10" s="216"/>
      <c r="AZ10" s="216"/>
      <c r="BA10" s="215"/>
    </row>
    <row r="11" customHeight="1" spans="1:53">
      <c r="A11" s="153"/>
      <c r="B11" s="154"/>
      <c r="C11" s="155"/>
      <c r="D11" s="156"/>
      <c r="E11" s="155"/>
      <c r="F11" s="157"/>
      <c r="G11" s="158"/>
      <c r="H11" s="159"/>
      <c r="I11" s="162"/>
      <c r="J11" s="162"/>
      <c r="K11" s="166"/>
      <c r="L11" s="164"/>
      <c r="M11" s="164"/>
      <c r="N11" s="164"/>
      <c r="O11" s="164"/>
      <c r="P11" s="165"/>
      <c r="Q11" s="165"/>
      <c r="R11" s="99"/>
      <c r="S11" s="99"/>
      <c r="T11" s="99"/>
      <c r="U11" s="99"/>
      <c r="V11" s="99"/>
      <c r="W11" s="99"/>
      <c r="X11" s="99"/>
      <c r="Y11" s="173"/>
      <c r="Z11" s="174"/>
      <c r="AA11" s="173"/>
      <c r="AB11" s="106"/>
      <c r="AC11" s="120"/>
      <c r="AD11" s="2"/>
      <c r="AE11" s="175"/>
      <c r="AF11" s="176"/>
      <c r="AG11" s="197"/>
      <c r="AH11" s="188"/>
      <c r="AI11" s="197"/>
      <c r="AJ11" s="198"/>
      <c r="AK11" s="190"/>
      <c r="AL11" s="191"/>
      <c r="AM11" s="192"/>
      <c r="AN11" s="193"/>
      <c r="AO11" s="211"/>
      <c r="AP11" s="207"/>
      <c r="AQ11" s="208"/>
      <c r="AR11" s="208"/>
      <c r="AS11" s="207"/>
      <c r="AT11" s="209"/>
      <c r="AU11" s="209"/>
      <c r="AV11" s="212"/>
      <c r="AY11" s="216"/>
      <c r="AZ11" s="216"/>
      <c r="BA11" s="215"/>
    </row>
    <row r="12" customHeight="1" spans="1:53">
      <c r="A12" s="153"/>
      <c r="B12" s="154"/>
      <c r="C12" s="156"/>
      <c r="D12" s="156"/>
      <c r="E12" s="155"/>
      <c r="F12" s="157"/>
      <c r="G12" s="158"/>
      <c r="H12" s="159"/>
      <c r="I12" s="162"/>
      <c r="J12" s="162"/>
      <c r="K12" s="166"/>
      <c r="L12" s="164"/>
      <c r="M12" s="164"/>
      <c r="N12" s="164"/>
      <c r="O12" s="164"/>
      <c r="P12" s="165"/>
      <c r="Q12" s="165"/>
      <c r="R12" s="99"/>
      <c r="S12" s="99"/>
      <c r="T12" s="99"/>
      <c r="U12" s="99"/>
      <c r="V12" s="99"/>
      <c r="W12" s="99"/>
      <c r="X12" s="99"/>
      <c r="Y12" s="173"/>
      <c r="Z12" s="174"/>
      <c r="AA12" s="173"/>
      <c r="AB12" s="106"/>
      <c r="AC12" s="120"/>
      <c r="AD12" s="2"/>
      <c r="AE12" s="175"/>
      <c r="AF12" s="176"/>
      <c r="AG12" s="196"/>
      <c r="AH12" s="188"/>
      <c r="AI12" s="189"/>
      <c r="AJ12" s="190"/>
      <c r="AK12" s="190"/>
      <c r="AL12" s="191"/>
      <c r="AM12" s="192"/>
      <c r="AN12" s="193"/>
      <c r="AO12" s="211"/>
      <c r="AP12" s="207"/>
      <c r="AQ12" s="208"/>
      <c r="AR12" s="208"/>
      <c r="AS12" s="207"/>
      <c r="AT12" s="209"/>
      <c r="AU12" s="209"/>
      <c r="AV12" s="212"/>
      <c r="AY12" s="216"/>
      <c r="AZ12" s="216"/>
      <c r="BA12" s="215"/>
    </row>
    <row r="13" customHeight="1" spans="1:53">
      <c r="A13" s="153"/>
      <c r="B13" s="154"/>
      <c r="C13" s="155"/>
      <c r="D13" s="156"/>
      <c r="E13" s="155"/>
      <c r="F13" s="157"/>
      <c r="G13" s="158"/>
      <c r="H13" s="159"/>
      <c r="I13" s="162"/>
      <c r="J13" s="162"/>
      <c r="K13" s="166"/>
      <c r="L13" s="164"/>
      <c r="M13" s="164"/>
      <c r="N13" s="164"/>
      <c r="O13" s="164"/>
      <c r="P13" s="165"/>
      <c r="Q13" s="165"/>
      <c r="R13" s="99"/>
      <c r="S13" s="99"/>
      <c r="T13" s="99"/>
      <c r="U13" s="99"/>
      <c r="V13" s="99"/>
      <c r="W13" s="99"/>
      <c r="X13" s="99"/>
      <c r="Y13" s="173"/>
      <c r="Z13" s="174"/>
      <c r="AA13" s="173"/>
      <c r="AB13" s="106"/>
      <c r="AC13" s="120"/>
      <c r="AD13" s="2"/>
      <c r="AE13" s="175"/>
      <c r="AF13" s="176"/>
      <c r="AG13" s="184"/>
      <c r="AH13" s="188"/>
      <c r="AI13" s="189"/>
      <c r="AJ13" s="190"/>
      <c r="AK13" s="190"/>
      <c r="AL13" s="191"/>
      <c r="AM13" s="192"/>
      <c r="AN13" s="193"/>
      <c r="AO13" s="211"/>
      <c r="AP13" s="207"/>
      <c r="AQ13" s="208"/>
      <c r="AR13" s="208"/>
      <c r="AS13" s="207"/>
      <c r="AT13" s="209"/>
      <c r="AU13" s="209"/>
      <c r="AV13" s="212"/>
      <c r="AY13" s="216"/>
      <c r="AZ13" s="216"/>
      <c r="BA13" s="215"/>
    </row>
    <row r="14" customHeight="1" spans="1:53">
      <c r="A14" s="153"/>
      <c r="B14" s="154"/>
      <c r="C14" s="155"/>
      <c r="D14" s="156"/>
      <c r="E14" s="155"/>
      <c r="F14" s="157"/>
      <c r="G14" s="158"/>
      <c r="H14" s="159"/>
      <c r="I14" s="162"/>
      <c r="J14" s="162"/>
      <c r="K14" s="166"/>
      <c r="L14" s="164"/>
      <c r="M14" s="164"/>
      <c r="N14" s="164"/>
      <c r="O14" s="164"/>
      <c r="P14" s="165"/>
      <c r="Q14" s="165"/>
      <c r="R14" s="99"/>
      <c r="S14" s="99"/>
      <c r="T14" s="99"/>
      <c r="U14" s="99"/>
      <c r="V14" s="99"/>
      <c r="W14" s="99"/>
      <c r="X14" s="99"/>
      <c r="Y14" s="173"/>
      <c r="Z14" s="174"/>
      <c r="AA14" s="173"/>
      <c r="AB14" s="106"/>
      <c r="AC14" s="120"/>
      <c r="AD14" s="2"/>
      <c r="AE14" s="175"/>
      <c r="AF14" s="176"/>
      <c r="AG14" s="196"/>
      <c r="AH14" s="197"/>
      <c r="AI14" s="189"/>
      <c r="AJ14" s="190"/>
      <c r="AK14" s="190"/>
      <c r="AL14" s="191"/>
      <c r="AM14" s="192"/>
      <c r="AN14" s="193"/>
      <c r="AO14" s="211"/>
      <c r="AP14" s="207"/>
      <c r="AQ14" s="208"/>
      <c r="AR14" s="208"/>
      <c r="AS14" s="207"/>
      <c r="AT14" s="209"/>
      <c r="AU14" s="209"/>
      <c r="AV14" s="212"/>
      <c r="AY14" s="216"/>
      <c r="AZ14" s="216"/>
      <c r="BA14" s="215"/>
    </row>
    <row r="15" customHeight="1" spans="1:53">
      <c r="A15" s="153"/>
      <c r="B15" s="154"/>
      <c r="C15" s="156"/>
      <c r="D15" s="156"/>
      <c r="E15" s="155"/>
      <c r="F15" s="157"/>
      <c r="G15" s="158"/>
      <c r="H15" s="159"/>
      <c r="I15" s="162"/>
      <c r="J15" s="162"/>
      <c r="K15" s="166"/>
      <c r="L15" s="164"/>
      <c r="M15" s="164"/>
      <c r="N15" s="164"/>
      <c r="O15" s="164"/>
      <c r="P15" s="165"/>
      <c r="Q15" s="165"/>
      <c r="R15" s="99"/>
      <c r="S15" s="99"/>
      <c r="T15" s="99"/>
      <c r="U15" s="99"/>
      <c r="V15" s="99"/>
      <c r="W15" s="99"/>
      <c r="X15" s="99"/>
      <c r="Y15" s="173"/>
      <c r="Z15" s="174"/>
      <c r="AA15" s="173"/>
      <c r="AB15" s="106"/>
      <c r="AC15" s="120"/>
      <c r="AD15" s="2"/>
      <c r="AE15" s="175"/>
      <c r="AF15" s="176"/>
      <c r="AG15" s="197"/>
      <c r="AH15" s="199"/>
      <c r="AI15" s="189"/>
      <c r="AJ15" s="190"/>
      <c r="AK15" s="190"/>
      <c r="AL15" s="191"/>
      <c r="AM15" s="192"/>
      <c r="AN15" s="193"/>
      <c r="AO15" s="211"/>
      <c r="AP15" s="207"/>
      <c r="AQ15" s="208"/>
      <c r="AR15" s="208"/>
      <c r="AS15" s="207"/>
      <c r="AT15" s="209"/>
      <c r="AU15" s="209"/>
      <c r="AV15" s="212"/>
      <c r="AY15" s="216"/>
      <c r="AZ15" s="216"/>
      <c r="BA15" s="215"/>
    </row>
    <row r="16" customHeight="1" spans="1:53">
      <c r="A16" s="153"/>
      <c r="B16" s="154"/>
      <c r="C16" s="156"/>
      <c r="D16" s="156"/>
      <c r="E16" s="155"/>
      <c r="F16" s="157"/>
      <c r="G16" s="158"/>
      <c r="H16" s="159"/>
      <c r="I16" s="162"/>
      <c r="J16" s="162"/>
      <c r="K16" s="166"/>
      <c r="L16" s="164"/>
      <c r="M16" s="164"/>
      <c r="N16" s="164"/>
      <c r="O16" s="164"/>
      <c r="P16" s="165"/>
      <c r="Q16" s="165"/>
      <c r="R16" s="99"/>
      <c r="S16" s="99"/>
      <c r="T16" s="99"/>
      <c r="U16" s="99"/>
      <c r="V16" s="99"/>
      <c r="W16" s="99"/>
      <c r="X16" s="99"/>
      <c r="Y16" s="173"/>
      <c r="Z16" s="174"/>
      <c r="AA16" s="173"/>
      <c r="AB16" s="106"/>
      <c r="AC16" s="120"/>
      <c r="AD16" s="2"/>
      <c r="AE16" s="175"/>
      <c r="AF16" s="176"/>
      <c r="AG16" s="200"/>
      <c r="AH16" s="188"/>
      <c r="AI16" s="189"/>
      <c r="AJ16" s="192"/>
      <c r="AK16" s="190"/>
      <c r="AL16" s="191"/>
      <c r="AM16" s="192"/>
      <c r="AN16" s="193"/>
      <c r="AO16" s="211"/>
      <c r="AP16" s="207"/>
      <c r="AQ16" s="208"/>
      <c r="AR16" s="208"/>
      <c r="AS16" s="207"/>
      <c r="AT16" s="209"/>
      <c r="AU16" s="209"/>
      <c r="AV16" s="212"/>
      <c r="AY16" s="216"/>
      <c r="AZ16" s="216"/>
      <c r="BA16" s="215"/>
    </row>
    <row r="17" customHeight="1" spans="1:53">
      <c r="A17" s="153"/>
      <c r="B17" s="154"/>
      <c r="C17" s="156"/>
      <c r="D17" s="156"/>
      <c r="E17" s="155"/>
      <c r="F17" s="157"/>
      <c r="G17" s="158"/>
      <c r="H17" s="159"/>
      <c r="I17" s="162"/>
      <c r="J17" s="162"/>
      <c r="K17" s="166"/>
      <c r="L17" s="164"/>
      <c r="M17" s="164"/>
      <c r="N17" s="164"/>
      <c r="O17" s="164"/>
      <c r="P17" s="165"/>
      <c r="Q17" s="165"/>
      <c r="R17" s="99"/>
      <c r="S17" s="99"/>
      <c r="T17" s="99"/>
      <c r="U17" s="99"/>
      <c r="V17" s="99"/>
      <c r="W17" s="99"/>
      <c r="X17" s="99"/>
      <c r="Y17" s="173"/>
      <c r="Z17" s="174"/>
      <c r="AA17" s="173"/>
      <c r="AB17" s="106"/>
      <c r="AC17" s="120"/>
      <c r="AD17" s="2"/>
      <c r="AE17" s="175"/>
      <c r="AF17" s="176"/>
      <c r="AG17" s="201"/>
      <c r="AH17" s="188"/>
      <c r="AI17" s="189"/>
      <c r="AJ17" s="192"/>
      <c r="AK17" s="190"/>
      <c r="AL17" s="191"/>
      <c r="AM17" s="192"/>
      <c r="AN17" s="193"/>
      <c r="AO17" s="211"/>
      <c r="AP17" s="207"/>
      <c r="AQ17" s="208"/>
      <c r="AR17" s="208"/>
      <c r="AS17" s="207"/>
      <c r="AT17" s="209"/>
      <c r="AU17" s="209"/>
      <c r="AV17" s="212"/>
      <c r="AY17" s="216"/>
      <c r="AZ17" s="216"/>
      <c r="BA17" s="215"/>
    </row>
    <row r="18" customHeight="1" spans="1:53">
      <c r="A18" s="153"/>
      <c r="B18" s="154"/>
      <c r="C18" s="155"/>
      <c r="D18" s="156"/>
      <c r="E18" s="155"/>
      <c r="F18" s="157"/>
      <c r="G18" s="158"/>
      <c r="H18" s="159"/>
      <c r="I18" s="162"/>
      <c r="J18" s="162"/>
      <c r="K18" s="166"/>
      <c r="L18" s="164"/>
      <c r="M18" s="164"/>
      <c r="N18" s="164"/>
      <c r="O18" s="164"/>
      <c r="P18" s="165"/>
      <c r="Q18" s="165"/>
      <c r="R18" s="99"/>
      <c r="S18" s="99"/>
      <c r="T18" s="99"/>
      <c r="U18" s="99"/>
      <c r="V18" s="99"/>
      <c r="W18" s="99"/>
      <c r="X18" s="99"/>
      <c r="Y18" s="173"/>
      <c r="Z18" s="174"/>
      <c r="AA18" s="173"/>
      <c r="AB18" s="106"/>
      <c r="AC18" s="120"/>
      <c r="AD18" s="2"/>
      <c r="AE18" s="175"/>
      <c r="AF18" s="176"/>
      <c r="AG18" s="201"/>
      <c r="AH18" s="188"/>
      <c r="AI18" s="189"/>
      <c r="AJ18" s="192"/>
      <c r="AK18" s="190"/>
      <c r="AL18" s="191"/>
      <c r="AM18" s="192"/>
      <c r="AN18" s="193"/>
      <c r="AO18" s="211"/>
      <c r="AP18" s="207"/>
      <c r="AQ18" s="208"/>
      <c r="AR18" s="208"/>
      <c r="AS18" s="207"/>
      <c r="AT18" s="209"/>
      <c r="AU18" s="209"/>
      <c r="AV18" s="212"/>
      <c r="AY18" s="216"/>
      <c r="AZ18" s="216"/>
      <c r="BA18" s="215"/>
    </row>
    <row r="19" customHeight="1" spans="1:53">
      <c r="A19" s="153"/>
      <c r="B19" s="154"/>
      <c r="C19" s="155"/>
      <c r="D19" s="156"/>
      <c r="E19" s="155"/>
      <c r="F19" s="157"/>
      <c r="G19" s="158"/>
      <c r="H19" s="159"/>
      <c r="I19" s="162"/>
      <c r="J19" s="162"/>
      <c r="K19" s="166"/>
      <c r="L19" s="164"/>
      <c r="M19" s="164"/>
      <c r="N19" s="164"/>
      <c r="O19" s="164"/>
      <c r="P19" s="165"/>
      <c r="Q19" s="165"/>
      <c r="R19" s="99"/>
      <c r="S19" s="99"/>
      <c r="T19" s="99"/>
      <c r="U19" s="99"/>
      <c r="V19" s="99"/>
      <c r="W19" s="99"/>
      <c r="X19" s="99"/>
      <c r="Y19" s="173"/>
      <c r="Z19" s="174"/>
      <c r="AA19" s="173"/>
      <c r="AB19" s="106"/>
      <c r="AC19" s="120"/>
      <c r="AD19" s="2"/>
      <c r="AE19" s="175"/>
      <c r="AF19" s="176"/>
      <c r="AG19" s="201"/>
      <c r="AH19" s="188"/>
      <c r="AI19" s="189"/>
      <c r="AJ19" s="192"/>
      <c r="AK19" s="190"/>
      <c r="AL19" s="191"/>
      <c r="AM19" s="192"/>
      <c r="AN19" s="193"/>
      <c r="AO19" s="211"/>
      <c r="AP19" s="207"/>
      <c r="AQ19" s="208"/>
      <c r="AR19" s="208"/>
      <c r="AS19" s="207"/>
      <c r="AT19" s="209"/>
      <c r="AU19" s="209"/>
      <c r="AV19" s="212"/>
      <c r="AY19" s="216"/>
      <c r="AZ19" s="216"/>
      <c r="BA19" s="215"/>
    </row>
    <row r="20" customHeight="1" spans="1:53">
      <c r="A20" s="153"/>
      <c r="B20" s="154"/>
      <c r="C20" s="156"/>
      <c r="D20" s="156"/>
      <c r="E20" s="155"/>
      <c r="F20" s="157"/>
      <c r="G20" s="158"/>
      <c r="H20" s="159"/>
      <c r="I20" s="162"/>
      <c r="J20" s="162"/>
      <c r="K20" s="166"/>
      <c r="L20" s="164"/>
      <c r="M20" s="164"/>
      <c r="N20" s="164"/>
      <c r="O20" s="164"/>
      <c r="P20" s="165"/>
      <c r="Q20" s="165"/>
      <c r="R20" s="99"/>
      <c r="S20" s="99"/>
      <c r="T20" s="99"/>
      <c r="U20" s="99"/>
      <c r="V20" s="99"/>
      <c r="W20" s="99"/>
      <c r="X20" s="99"/>
      <c r="Y20" s="173"/>
      <c r="Z20" s="174"/>
      <c r="AA20" s="173"/>
      <c r="AB20" s="106"/>
      <c r="AC20" s="120"/>
      <c r="AD20" s="2"/>
      <c r="AE20" s="175"/>
      <c r="AF20" s="176"/>
      <c r="AG20" s="201"/>
      <c r="AH20" s="188"/>
      <c r="AI20" s="189"/>
      <c r="AJ20" s="192"/>
      <c r="AK20" s="190"/>
      <c r="AL20" s="191"/>
      <c r="AM20" s="192"/>
      <c r="AN20" s="193"/>
      <c r="AO20" s="211"/>
      <c r="AP20" s="207"/>
      <c r="AQ20" s="208"/>
      <c r="AR20" s="208"/>
      <c r="AS20" s="207"/>
      <c r="AT20" s="209"/>
      <c r="AU20" s="209"/>
      <c r="AV20" s="212"/>
      <c r="AY20" s="216"/>
      <c r="AZ20" s="216"/>
      <c r="BA20" s="215"/>
    </row>
    <row r="21" customHeight="1" spans="1:53">
      <c r="A21" s="153"/>
      <c r="B21" s="154"/>
      <c r="C21" s="156"/>
      <c r="D21" s="156"/>
      <c r="E21" s="155"/>
      <c r="F21" s="157"/>
      <c r="G21" s="158"/>
      <c r="H21" s="159"/>
      <c r="I21" s="162"/>
      <c r="J21" s="162"/>
      <c r="K21" s="166"/>
      <c r="L21" s="164"/>
      <c r="M21" s="164"/>
      <c r="N21" s="164"/>
      <c r="O21" s="164"/>
      <c r="P21" s="165"/>
      <c r="Q21" s="165"/>
      <c r="R21" s="99"/>
      <c r="S21" s="99"/>
      <c r="T21" s="99"/>
      <c r="U21" s="99"/>
      <c r="V21" s="99"/>
      <c r="W21" s="99"/>
      <c r="X21" s="99"/>
      <c r="Y21" s="173"/>
      <c r="Z21" s="174"/>
      <c r="AA21" s="173"/>
      <c r="AB21" s="106"/>
      <c r="AC21" s="120"/>
      <c r="AD21" s="2"/>
      <c r="AE21" s="175"/>
      <c r="AF21" s="176"/>
      <c r="AG21" s="201"/>
      <c r="AH21" s="188"/>
      <c r="AI21" s="189"/>
      <c r="AJ21" s="192"/>
      <c r="AK21" s="190"/>
      <c r="AL21" s="191"/>
      <c r="AM21" s="192"/>
      <c r="AN21" s="193"/>
      <c r="AO21" s="211"/>
      <c r="AP21" s="207"/>
      <c r="AQ21" s="208"/>
      <c r="AR21" s="208"/>
      <c r="AS21" s="207"/>
      <c r="AT21" s="209"/>
      <c r="AU21" s="209"/>
      <c r="AV21" s="212"/>
      <c r="AY21" s="216"/>
      <c r="AZ21" s="216"/>
      <c r="BA21" s="215"/>
    </row>
    <row r="22" customHeight="1" spans="1:53">
      <c r="A22" s="153"/>
      <c r="B22" s="154"/>
      <c r="C22" s="156"/>
      <c r="D22" s="156"/>
      <c r="E22" s="155"/>
      <c r="F22" s="157"/>
      <c r="G22" s="158"/>
      <c r="H22" s="159"/>
      <c r="I22" s="162"/>
      <c r="J22" s="162"/>
      <c r="K22" s="166"/>
      <c r="L22" s="164"/>
      <c r="M22" s="164"/>
      <c r="N22" s="164"/>
      <c r="O22" s="164"/>
      <c r="P22" s="165"/>
      <c r="Q22" s="165"/>
      <c r="R22" s="99"/>
      <c r="S22" s="99"/>
      <c r="T22" s="99"/>
      <c r="U22" s="99"/>
      <c r="V22" s="99"/>
      <c r="W22" s="99"/>
      <c r="X22" s="99"/>
      <c r="Y22" s="173"/>
      <c r="Z22" s="174"/>
      <c r="AA22" s="173"/>
      <c r="AB22" s="106"/>
      <c r="AC22" s="120"/>
      <c r="AD22" s="2"/>
      <c r="AE22" s="175"/>
      <c r="AF22" s="176"/>
      <c r="AG22" s="201"/>
      <c r="AH22" s="188"/>
      <c r="AI22" s="189"/>
      <c r="AJ22" s="192"/>
      <c r="AK22" s="190"/>
      <c r="AL22" s="191"/>
      <c r="AM22" s="192"/>
      <c r="AN22" s="193"/>
      <c r="AO22" s="211"/>
      <c r="AP22" s="207"/>
      <c r="AQ22" s="208"/>
      <c r="AR22" s="208"/>
      <c r="AS22" s="207"/>
      <c r="AT22" s="209"/>
      <c r="AU22" s="209"/>
      <c r="AV22" s="212"/>
      <c r="AY22" s="216"/>
      <c r="AZ22" s="216"/>
      <c r="BA22" s="215"/>
    </row>
    <row r="23" customHeight="1" spans="1:53">
      <c r="A23" s="153"/>
      <c r="B23" s="154"/>
      <c r="C23" s="156"/>
      <c r="D23" s="156"/>
      <c r="E23" s="155"/>
      <c r="F23" s="157"/>
      <c r="G23" s="158"/>
      <c r="H23" s="159"/>
      <c r="I23" s="162"/>
      <c r="J23" s="162"/>
      <c r="K23" s="166"/>
      <c r="L23" s="164"/>
      <c r="M23" s="164"/>
      <c r="N23" s="164"/>
      <c r="O23" s="164"/>
      <c r="P23" s="165"/>
      <c r="Q23" s="165"/>
      <c r="R23" s="99"/>
      <c r="S23" s="99"/>
      <c r="T23" s="99"/>
      <c r="U23" s="99"/>
      <c r="V23" s="99"/>
      <c r="W23" s="99"/>
      <c r="X23" s="99"/>
      <c r="Y23" s="173"/>
      <c r="Z23" s="174"/>
      <c r="AA23" s="173"/>
      <c r="AB23" s="106"/>
      <c r="AC23" s="120"/>
      <c r="AD23" s="2"/>
      <c r="AE23" s="175"/>
      <c r="AF23" s="176"/>
      <c r="AG23" s="201"/>
      <c r="AH23" s="188"/>
      <c r="AI23" s="189"/>
      <c r="AJ23" s="192"/>
      <c r="AK23" s="190"/>
      <c r="AL23" s="191"/>
      <c r="AM23" s="192"/>
      <c r="AN23" s="193"/>
      <c r="AO23" s="211"/>
      <c r="AP23" s="207"/>
      <c r="AQ23" s="208"/>
      <c r="AR23" s="208"/>
      <c r="AS23" s="207"/>
      <c r="AT23" s="209"/>
      <c r="AU23" s="209"/>
      <c r="AV23" s="212"/>
      <c r="AY23" s="216"/>
      <c r="AZ23" s="216"/>
      <c r="BA23" s="215"/>
    </row>
    <row r="24" customHeight="1" spans="1:53">
      <c r="A24" s="153"/>
      <c r="B24" s="154"/>
      <c r="C24" s="156"/>
      <c r="D24" s="156"/>
      <c r="E24" s="155"/>
      <c r="F24" s="157"/>
      <c r="G24" s="158"/>
      <c r="H24" s="159"/>
      <c r="I24" s="162"/>
      <c r="J24" s="162"/>
      <c r="K24" s="166"/>
      <c r="L24" s="164"/>
      <c r="M24" s="164"/>
      <c r="N24" s="164"/>
      <c r="O24" s="164"/>
      <c r="P24" s="165"/>
      <c r="Q24" s="165"/>
      <c r="R24" s="99"/>
      <c r="S24" s="99"/>
      <c r="T24" s="99"/>
      <c r="U24" s="99"/>
      <c r="V24" s="99"/>
      <c r="W24" s="99"/>
      <c r="X24" s="99"/>
      <c r="Y24" s="173"/>
      <c r="Z24" s="174"/>
      <c r="AA24" s="173"/>
      <c r="AB24" s="106"/>
      <c r="AC24" s="120"/>
      <c r="AD24" s="2"/>
      <c r="AE24" s="175"/>
      <c r="AF24" s="176"/>
      <c r="AG24" s="201"/>
      <c r="AH24" s="188"/>
      <c r="AI24" s="189"/>
      <c r="AJ24" s="192"/>
      <c r="AK24" s="190"/>
      <c r="AL24" s="191"/>
      <c r="AM24" s="192"/>
      <c r="AN24" s="193"/>
      <c r="AO24" s="211"/>
      <c r="AP24" s="207"/>
      <c r="AQ24" s="208"/>
      <c r="AR24" s="208"/>
      <c r="AS24" s="207"/>
      <c r="AT24" s="209"/>
      <c r="AU24" s="209"/>
      <c r="AV24" s="212"/>
      <c r="AY24" s="216"/>
      <c r="AZ24" s="216"/>
      <c r="BA24" s="215"/>
    </row>
    <row r="25" customHeight="1" spans="1:53">
      <c r="A25" s="153"/>
      <c r="B25" s="154"/>
      <c r="C25" s="156"/>
      <c r="D25" s="156"/>
      <c r="E25" s="155"/>
      <c r="F25" s="157"/>
      <c r="G25" s="158"/>
      <c r="H25" s="159"/>
      <c r="I25" s="162"/>
      <c r="J25" s="162"/>
      <c r="K25" s="166"/>
      <c r="L25" s="164"/>
      <c r="M25" s="164"/>
      <c r="N25" s="164"/>
      <c r="O25" s="164"/>
      <c r="P25" s="165"/>
      <c r="Q25" s="165"/>
      <c r="R25" s="99"/>
      <c r="S25" s="99"/>
      <c r="T25" s="99"/>
      <c r="U25" s="99"/>
      <c r="V25" s="99"/>
      <c r="W25" s="99"/>
      <c r="X25" s="99"/>
      <c r="Y25" s="173"/>
      <c r="Z25" s="174"/>
      <c r="AA25" s="173"/>
      <c r="AB25" s="106"/>
      <c r="AC25" s="120"/>
      <c r="AD25" s="2"/>
      <c r="AE25" s="175"/>
      <c r="AF25" s="176"/>
      <c r="AG25" s="200"/>
      <c r="AH25" s="188"/>
      <c r="AI25" s="189"/>
      <c r="AJ25" s="192"/>
      <c r="AK25" s="190"/>
      <c r="AL25" s="191"/>
      <c r="AM25" s="192"/>
      <c r="AN25" s="193"/>
      <c r="AO25" s="211"/>
      <c r="AP25" s="207"/>
      <c r="AQ25" s="208"/>
      <c r="AR25" s="208"/>
      <c r="AS25" s="207"/>
      <c r="AT25" s="209"/>
      <c r="AU25" s="209"/>
      <c r="AV25" s="212"/>
      <c r="AY25" s="216"/>
      <c r="AZ25" s="216"/>
      <c r="BA25" s="215"/>
    </row>
    <row r="26" customHeight="1" spans="1:53">
      <c r="A26" s="153"/>
      <c r="B26" s="154"/>
      <c r="C26" s="155"/>
      <c r="D26" s="156"/>
      <c r="E26" s="155"/>
      <c r="F26" s="157"/>
      <c r="G26" s="158"/>
      <c r="H26" s="159"/>
      <c r="I26" s="162"/>
      <c r="J26" s="162"/>
      <c r="K26" s="166"/>
      <c r="L26" s="164"/>
      <c r="M26" s="164"/>
      <c r="N26" s="164"/>
      <c r="O26" s="164"/>
      <c r="P26" s="165"/>
      <c r="Q26" s="165"/>
      <c r="R26" s="99"/>
      <c r="S26" s="99"/>
      <c r="T26" s="99"/>
      <c r="U26" s="99"/>
      <c r="V26" s="99"/>
      <c r="W26" s="99"/>
      <c r="X26" s="99"/>
      <c r="Y26" s="173"/>
      <c r="Z26" s="174"/>
      <c r="AA26" s="173"/>
      <c r="AB26" s="106"/>
      <c r="AC26" s="120"/>
      <c r="AD26" s="2"/>
      <c r="AE26" s="175"/>
      <c r="AF26" s="176"/>
      <c r="AG26" s="200"/>
      <c r="AH26" s="188"/>
      <c r="AI26" s="189"/>
      <c r="AJ26" s="192"/>
      <c r="AK26" s="190"/>
      <c r="AL26" s="191"/>
      <c r="AM26" s="192"/>
      <c r="AN26" s="193"/>
      <c r="AO26" s="211"/>
      <c r="AP26" s="207"/>
      <c r="AQ26" s="208"/>
      <c r="AR26" s="208"/>
      <c r="AS26" s="207"/>
      <c r="AT26" s="209"/>
      <c r="AU26" s="209"/>
      <c r="AV26" s="212"/>
      <c r="AY26" s="216"/>
      <c r="AZ26" s="216"/>
      <c r="BA26" s="215"/>
    </row>
    <row r="27" customHeight="1" spans="1:53">
      <c r="A27" s="153"/>
      <c r="B27" s="154"/>
      <c r="C27" s="155"/>
      <c r="D27" s="156"/>
      <c r="E27" s="155"/>
      <c r="F27" s="157"/>
      <c r="G27" s="158"/>
      <c r="H27" s="159"/>
      <c r="I27" s="162"/>
      <c r="J27" s="162"/>
      <c r="K27" s="166"/>
      <c r="L27" s="164"/>
      <c r="M27" s="164"/>
      <c r="N27" s="164"/>
      <c r="O27" s="164"/>
      <c r="P27" s="165"/>
      <c r="Q27" s="165"/>
      <c r="R27" s="99"/>
      <c r="S27" s="99"/>
      <c r="T27" s="99"/>
      <c r="U27" s="99"/>
      <c r="V27" s="99"/>
      <c r="W27" s="99"/>
      <c r="X27" s="99"/>
      <c r="Y27" s="173"/>
      <c r="Z27" s="174"/>
      <c r="AA27" s="173"/>
      <c r="AB27" s="106"/>
      <c r="AC27" s="120"/>
      <c r="AD27" s="2"/>
      <c r="AE27" s="175"/>
      <c r="AF27" s="176"/>
      <c r="AG27" s="200"/>
      <c r="AH27" s="188"/>
      <c r="AI27" s="189"/>
      <c r="AJ27" s="192"/>
      <c r="AK27" s="190"/>
      <c r="AL27" s="191"/>
      <c r="AM27" s="192"/>
      <c r="AN27" s="193"/>
      <c r="AO27" s="211"/>
      <c r="AP27" s="207"/>
      <c r="AQ27" s="208"/>
      <c r="AR27" s="208"/>
      <c r="AS27" s="207"/>
      <c r="AT27" s="209"/>
      <c r="AU27" s="209"/>
      <c r="AV27" s="212"/>
      <c r="AY27" s="216"/>
      <c r="AZ27" s="216"/>
      <c r="BA27" s="215"/>
    </row>
    <row r="28" customHeight="1" spans="1:53">
      <c r="A28" s="153"/>
      <c r="B28" s="154"/>
      <c r="C28" s="155"/>
      <c r="D28" s="156"/>
      <c r="E28" s="155"/>
      <c r="F28" s="157"/>
      <c r="G28" s="158"/>
      <c r="H28" s="159"/>
      <c r="I28" s="162"/>
      <c r="J28" s="162"/>
      <c r="K28" s="166"/>
      <c r="L28" s="164"/>
      <c r="M28" s="164"/>
      <c r="N28" s="164"/>
      <c r="O28" s="164"/>
      <c r="P28" s="165"/>
      <c r="Q28" s="165"/>
      <c r="R28" s="99"/>
      <c r="S28" s="99"/>
      <c r="T28" s="99"/>
      <c r="U28" s="99"/>
      <c r="V28" s="99"/>
      <c r="W28" s="99"/>
      <c r="X28" s="99"/>
      <c r="Y28" s="173"/>
      <c r="Z28" s="174"/>
      <c r="AA28" s="173"/>
      <c r="AB28" s="106"/>
      <c r="AC28" s="120"/>
      <c r="AD28" s="2"/>
      <c r="AE28" s="175"/>
      <c r="AF28" s="176"/>
      <c r="AG28" s="200"/>
      <c r="AH28" s="188"/>
      <c r="AI28" s="189"/>
      <c r="AJ28" s="192"/>
      <c r="AK28" s="190"/>
      <c r="AL28" s="191"/>
      <c r="AM28" s="192"/>
      <c r="AN28" s="193"/>
      <c r="AO28" s="211"/>
      <c r="AP28" s="207"/>
      <c r="AQ28" s="208"/>
      <c r="AR28" s="208"/>
      <c r="AS28" s="207"/>
      <c r="AT28" s="209"/>
      <c r="AU28" s="209"/>
      <c r="AV28" s="212"/>
      <c r="AY28" s="216"/>
      <c r="AZ28" s="216"/>
      <c r="BA28" s="215"/>
    </row>
    <row r="29" customHeight="1" spans="1:53">
      <c r="A29" s="153"/>
      <c r="B29" s="154"/>
      <c r="C29" s="156"/>
      <c r="D29" s="156"/>
      <c r="E29" s="155"/>
      <c r="F29" s="157"/>
      <c r="G29" s="158"/>
      <c r="H29" s="159"/>
      <c r="I29" s="162"/>
      <c r="J29" s="162"/>
      <c r="K29" s="166"/>
      <c r="L29" s="164"/>
      <c r="M29" s="164"/>
      <c r="N29" s="164"/>
      <c r="O29" s="164"/>
      <c r="P29" s="165"/>
      <c r="Q29" s="165"/>
      <c r="R29" s="99"/>
      <c r="S29" s="99"/>
      <c r="T29" s="99"/>
      <c r="U29" s="99"/>
      <c r="V29" s="99"/>
      <c r="W29" s="99"/>
      <c r="X29" s="99"/>
      <c r="Y29" s="173"/>
      <c r="Z29" s="174"/>
      <c r="AA29" s="173"/>
      <c r="AB29" s="106"/>
      <c r="AC29" s="120"/>
      <c r="AD29" s="2"/>
      <c r="AE29" s="175"/>
      <c r="AF29" s="176"/>
      <c r="AG29" s="200"/>
      <c r="AH29" s="188"/>
      <c r="AI29" s="189"/>
      <c r="AJ29" s="192"/>
      <c r="AK29" s="190"/>
      <c r="AL29" s="191"/>
      <c r="AM29" s="192"/>
      <c r="AN29" s="193"/>
      <c r="AO29" s="211"/>
      <c r="AP29" s="207"/>
      <c r="AQ29" s="208"/>
      <c r="AR29" s="208"/>
      <c r="AS29" s="207"/>
      <c r="AT29" s="209"/>
      <c r="AU29" s="209"/>
      <c r="AV29" s="212"/>
      <c r="AY29" s="216"/>
      <c r="AZ29" s="216"/>
      <c r="BA29" s="215"/>
    </row>
    <row r="30" customHeight="1" spans="1:53">
      <c r="A30" s="153"/>
      <c r="B30" s="154"/>
      <c r="C30" s="156"/>
      <c r="D30" s="156"/>
      <c r="E30" s="155"/>
      <c r="F30" s="157"/>
      <c r="G30" s="158"/>
      <c r="H30" s="159"/>
      <c r="I30" s="162"/>
      <c r="J30" s="162"/>
      <c r="K30" s="166"/>
      <c r="L30" s="164"/>
      <c r="M30" s="164"/>
      <c r="N30" s="164"/>
      <c r="O30" s="164"/>
      <c r="P30" s="165"/>
      <c r="Q30" s="165"/>
      <c r="R30" s="99"/>
      <c r="S30" s="99"/>
      <c r="T30" s="99"/>
      <c r="U30" s="99"/>
      <c r="V30" s="99"/>
      <c r="W30" s="99"/>
      <c r="X30" s="99"/>
      <c r="Y30" s="173"/>
      <c r="Z30" s="174"/>
      <c r="AA30" s="173"/>
      <c r="AB30" s="106"/>
      <c r="AC30" s="120"/>
      <c r="AD30" s="2"/>
      <c r="AE30" s="175"/>
      <c r="AF30" s="176"/>
      <c r="AG30" s="200"/>
      <c r="AH30" s="188"/>
      <c r="AI30" s="189"/>
      <c r="AJ30" s="192"/>
      <c r="AK30" s="190"/>
      <c r="AL30" s="191"/>
      <c r="AM30" s="192"/>
      <c r="AN30" s="193"/>
      <c r="AO30" s="211"/>
      <c r="AP30" s="207"/>
      <c r="AQ30" s="208"/>
      <c r="AR30" s="208"/>
      <c r="AS30" s="207"/>
      <c r="AT30" s="209"/>
      <c r="AU30" s="209"/>
      <c r="AV30" s="212"/>
      <c r="AY30" s="216"/>
      <c r="AZ30" s="216"/>
      <c r="BA30" s="215"/>
    </row>
    <row r="31" customHeight="1" spans="1:53">
      <c r="A31" s="153"/>
      <c r="B31" s="154"/>
      <c r="C31" s="155"/>
      <c r="D31" s="156"/>
      <c r="E31" s="155"/>
      <c r="F31" s="157"/>
      <c r="G31" s="158"/>
      <c r="H31" s="159"/>
      <c r="I31" s="162"/>
      <c r="J31" s="162"/>
      <c r="K31" s="166"/>
      <c r="L31" s="164"/>
      <c r="M31" s="164"/>
      <c r="N31" s="164"/>
      <c r="O31" s="164"/>
      <c r="P31" s="165"/>
      <c r="Q31" s="165"/>
      <c r="R31" s="99"/>
      <c r="S31" s="99"/>
      <c r="T31" s="99"/>
      <c r="U31" s="99"/>
      <c r="V31" s="99"/>
      <c r="W31" s="99"/>
      <c r="X31" s="99"/>
      <c r="Y31" s="173"/>
      <c r="Z31" s="174"/>
      <c r="AA31" s="173"/>
      <c r="AB31" s="106"/>
      <c r="AC31" s="120"/>
      <c r="AD31" s="2"/>
      <c r="AE31" s="175"/>
      <c r="AF31" s="176"/>
      <c r="AG31" s="200"/>
      <c r="AH31" s="188"/>
      <c r="AI31" s="189"/>
      <c r="AJ31" s="192"/>
      <c r="AK31" s="190"/>
      <c r="AL31" s="191"/>
      <c r="AM31" s="192"/>
      <c r="AN31" s="193"/>
      <c r="AO31" s="211"/>
      <c r="AP31" s="207"/>
      <c r="AQ31" s="208"/>
      <c r="AR31" s="208"/>
      <c r="AS31" s="207"/>
      <c r="AT31" s="209"/>
      <c r="AU31" s="209"/>
      <c r="AV31" s="212"/>
      <c r="AY31" s="216"/>
      <c r="AZ31" s="216"/>
      <c r="BA31" s="215"/>
    </row>
    <row r="32" customHeight="1" spans="1:53">
      <c r="A32" s="153"/>
      <c r="B32" s="154"/>
      <c r="C32" s="156"/>
      <c r="D32" s="156"/>
      <c r="E32" s="155"/>
      <c r="F32" s="157"/>
      <c r="G32" s="158"/>
      <c r="H32" s="159"/>
      <c r="I32" s="162"/>
      <c r="J32" s="162"/>
      <c r="K32" s="166"/>
      <c r="L32" s="164"/>
      <c r="M32" s="164"/>
      <c r="N32" s="164"/>
      <c r="O32" s="164"/>
      <c r="P32" s="165"/>
      <c r="Q32" s="165"/>
      <c r="R32" s="99"/>
      <c r="S32" s="99"/>
      <c r="T32" s="99"/>
      <c r="U32" s="99"/>
      <c r="V32" s="99"/>
      <c r="W32" s="99"/>
      <c r="X32" s="99"/>
      <c r="Y32" s="173"/>
      <c r="Z32" s="174"/>
      <c r="AA32" s="173"/>
      <c r="AB32" s="106"/>
      <c r="AC32" s="120"/>
      <c r="AD32" s="2"/>
      <c r="AE32" s="175"/>
      <c r="AF32" s="176"/>
      <c r="AG32" s="200"/>
      <c r="AH32" s="188"/>
      <c r="AI32" s="189"/>
      <c r="AJ32" s="192"/>
      <c r="AK32" s="190"/>
      <c r="AL32" s="191"/>
      <c r="AM32" s="192"/>
      <c r="AN32" s="193"/>
      <c r="AO32" s="211"/>
      <c r="AP32" s="207"/>
      <c r="AQ32" s="208"/>
      <c r="AR32" s="208"/>
      <c r="AS32" s="207"/>
      <c r="AT32" s="209"/>
      <c r="AU32" s="209"/>
      <c r="AV32" s="212"/>
      <c r="AY32" s="216"/>
      <c r="AZ32" s="216"/>
      <c r="BA32" s="215"/>
    </row>
    <row r="33" customHeight="1" spans="1:53">
      <c r="A33" s="153"/>
      <c r="B33" s="154"/>
      <c r="C33" s="155"/>
      <c r="D33" s="156"/>
      <c r="E33" s="155"/>
      <c r="F33" s="157"/>
      <c r="G33" s="158"/>
      <c r="H33" s="159"/>
      <c r="I33" s="162"/>
      <c r="J33" s="162"/>
      <c r="K33" s="166"/>
      <c r="L33" s="164"/>
      <c r="M33" s="164"/>
      <c r="N33" s="164"/>
      <c r="O33" s="164"/>
      <c r="P33" s="165"/>
      <c r="Q33" s="165"/>
      <c r="R33" s="99"/>
      <c r="S33" s="99"/>
      <c r="T33" s="99"/>
      <c r="U33" s="99"/>
      <c r="V33" s="99"/>
      <c r="W33" s="99"/>
      <c r="X33" s="99"/>
      <c r="Y33" s="173"/>
      <c r="Z33" s="174"/>
      <c r="AA33" s="173"/>
      <c r="AB33" s="106"/>
      <c r="AC33" s="120"/>
      <c r="AD33" s="2"/>
      <c r="AE33" s="175"/>
      <c r="AF33" s="176"/>
      <c r="AG33" s="200"/>
      <c r="AH33" s="188"/>
      <c r="AI33" s="189"/>
      <c r="AJ33" s="192"/>
      <c r="AK33" s="190"/>
      <c r="AL33" s="191"/>
      <c r="AM33" s="192"/>
      <c r="AN33" s="193"/>
      <c r="AO33" s="211"/>
      <c r="AP33" s="207"/>
      <c r="AQ33" s="208"/>
      <c r="AR33" s="208"/>
      <c r="AS33" s="207"/>
      <c r="AT33" s="209"/>
      <c r="AU33" s="209"/>
      <c r="AV33" s="212"/>
      <c r="AY33" s="216"/>
      <c r="AZ33" s="216"/>
      <c r="BA33" s="215"/>
    </row>
    <row r="34" customHeight="1" spans="1:53">
      <c r="A34" s="153"/>
      <c r="B34" s="154"/>
      <c r="C34" s="155"/>
      <c r="D34" s="156"/>
      <c r="E34" s="155"/>
      <c r="F34" s="157"/>
      <c r="G34" s="158"/>
      <c r="H34" s="159"/>
      <c r="I34" s="162"/>
      <c r="J34" s="162"/>
      <c r="K34" s="166"/>
      <c r="L34" s="164"/>
      <c r="M34" s="164"/>
      <c r="N34" s="164"/>
      <c r="O34" s="164"/>
      <c r="P34" s="165"/>
      <c r="Q34" s="165"/>
      <c r="R34" s="99"/>
      <c r="S34" s="99"/>
      <c r="T34" s="99"/>
      <c r="U34" s="99"/>
      <c r="V34" s="99"/>
      <c r="W34" s="99"/>
      <c r="X34" s="99"/>
      <c r="Y34" s="173"/>
      <c r="Z34" s="174"/>
      <c r="AA34" s="173"/>
      <c r="AB34" s="106"/>
      <c r="AC34" s="120"/>
      <c r="AD34" s="2"/>
      <c r="AE34" s="175"/>
      <c r="AF34" s="176"/>
      <c r="AG34" s="200"/>
      <c r="AH34" s="188"/>
      <c r="AI34" s="189"/>
      <c r="AJ34" s="192"/>
      <c r="AK34" s="190"/>
      <c r="AL34" s="191"/>
      <c r="AM34" s="192"/>
      <c r="AN34" s="193"/>
      <c r="AO34" s="211"/>
      <c r="AP34" s="207"/>
      <c r="AQ34" s="208"/>
      <c r="AR34" s="208"/>
      <c r="AS34" s="207"/>
      <c r="AT34" s="209"/>
      <c r="AU34" s="209"/>
      <c r="AV34" s="212"/>
      <c r="AY34" s="216"/>
      <c r="AZ34" s="216"/>
      <c r="BA34" s="215"/>
    </row>
    <row r="35" customHeight="1" spans="1:53">
      <c r="A35" s="153"/>
      <c r="B35" s="154"/>
      <c r="C35" s="155"/>
      <c r="D35" s="156"/>
      <c r="E35" s="155"/>
      <c r="F35" s="157"/>
      <c r="G35" s="158"/>
      <c r="H35" s="159"/>
      <c r="I35" s="162"/>
      <c r="J35" s="162"/>
      <c r="K35" s="166"/>
      <c r="L35" s="164"/>
      <c r="M35" s="164"/>
      <c r="N35" s="164"/>
      <c r="O35" s="164"/>
      <c r="P35" s="165"/>
      <c r="Q35" s="165"/>
      <c r="R35" s="99"/>
      <c r="S35" s="99"/>
      <c r="T35" s="99"/>
      <c r="U35" s="99"/>
      <c r="V35" s="99"/>
      <c r="W35" s="99"/>
      <c r="X35" s="99"/>
      <c r="Y35" s="173"/>
      <c r="Z35" s="174"/>
      <c r="AA35" s="173"/>
      <c r="AB35" s="106"/>
      <c r="AC35" s="120"/>
      <c r="AD35" s="2"/>
      <c r="AE35" s="175"/>
      <c r="AF35" s="176"/>
      <c r="AG35" s="200"/>
      <c r="AH35" s="188"/>
      <c r="AI35" s="189"/>
      <c r="AJ35" s="192"/>
      <c r="AK35" s="190"/>
      <c r="AL35" s="191"/>
      <c r="AM35" s="192"/>
      <c r="AN35" s="193"/>
      <c r="AO35" s="211"/>
      <c r="AP35" s="207"/>
      <c r="AQ35" s="208"/>
      <c r="AR35" s="208"/>
      <c r="AS35" s="207"/>
      <c r="AT35" s="209"/>
      <c r="AU35" s="209"/>
      <c r="AV35" s="212"/>
      <c r="AY35" s="216"/>
      <c r="AZ35" s="216"/>
      <c r="BA35" s="215"/>
    </row>
    <row r="36" customHeight="1" spans="1:53">
      <c r="A36" s="153"/>
      <c r="B36" s="154"/>
      <c r="C36" s="156"/>
      <c r="D36" s="156"/>
      <c r="E36" s="155"/>
      <c r="F36" s="157"/>
      <c r="G36" s="158"/>
      <c r="H36" s="159"/>
      <c r="I36" s="162"/>
      <c r="J36" s="162"/>
      <c r="K36" s="166"/>
      <c r="L36" s="164"/>
      <c r="M36" s="164"/>
      <c r="N36" s="164"/>
      <c r="O36" s="164"/>
      <c r="P36" s="165"/>
      <c r="Q36" s="165"/>
      <c r="R36" s="99"/>
      <c r="S36" s="99"/>
      <c r="T36" s="99"/>
      <c r="U36" s="99"/>
      <c r="V36" s="99"/>
      <c r="W36" s="99"/>
      <c r="X36" s="99"/>
      <c r="Y36" s="173"/>
      <c r="Z36" s="174"/>
      <c r="AA36" s="173"/>
      <c r="AB36" s="106"/>
      <c r="AC36" s="120"/>
      <c r="AD36" s="2"/>
      <c r="AE36" s="175"/>
      <c r="AF36" s="176"/>
      <c r="AG36" s="200"/>
      <c r="AH36" s="188"/>
      <c r="AI36" s="189"/>
      <c r="AJ36" s="192"/>
      <c r="AK36" s="190"/>
      <c r="AL36" s="191"/>
      <c r="AM36" s="192"/>
      <c r="AN36" s="193"/>
      <c r="AO36" s="211"/>
      <c r="AP36" s="207"/>
      <c r="AQ36" s="208"/>
      <c r="AR36" s="208"/>
      <c r="AS36" s="207"/>
      <c r="AT36" s="209"/>
      <c r="AU36" s="209"/>
      <c r="AV36" s="212"/>
      <c r="AY36" s="216"/>
      <c r="AZ36" s="216"/>
      <c r="BA36" s="215"/>
    </row>
    <row r="37" customHeight="1" spans="1:53">
      <c r="A37" s="153"/>
      <c r="B37" s="154"/>
      <c r="C37" s="156"/>
      <c r="D37" s="156"/>
      <c r="E37" s="155"/>
      <c r="F37" s="157"/>
      <c r="G37" s="158"/>
      <c r="H37" s="159"/>
      <c r="I37" s="162"/>
      <c r="J37" s="162"/>
      <c r="K37" s="166"/>
      <c r="L37" s="164"/>
      <c r="M37" s="164"/>
      <c r="N37" s="164"/>
      <c r="O37" s="164"/>
      <c r="P37" s="165"/>
      <c r="Q37" s="165"/>
      <c r="R37" s="99"/>
      <c r="S37" s="99"/>
      <c r="T37" s="99"/>
      <c r="U37" s="99"/>
      <c r="V37" s="99"/>
      <c r="W37" s="99"/>
      <c r="X37" s="99"/>
      <c r="Y37" s="173"/>
      <c r="Z37" s="174"/>
      <c r="AA37" s="173"/>
      <c r="AB37" s="106"/>
      <c r="AC37" s="120"/>
      <c r="AD37" s="2"/>
      <c r="AE37" s="175"/>
      <c r="AF37" s="176"/>
      <c r="AG37" s="200"/>
      <c r="AH37" s="188"/>
      <c r="AI37" s="189"/>
      <c r="AJ37" s="192"/>
      <c r="AK37" s="190"/>
      <c r="AL37" s="191"/>
      <c r="AM37" s="192"/>
      <c r="AN37" s="193"/>
      <c r="AO37" s="211"/>
      <c r="AP37" s="207"/>
      <c r="AQ37" s="208"/>
      <c r="AR37" s="208"/>
      <c r="AS37" s="207"/>
      <c r="AT37" s="209"/>
      <c r="AU37" s="209"/>
      <c r="AV37" s="212"/>
      <c r="AY37" s="216"/>
      <c r="AZ37" s="216"/>
      <c r="BA37" s="215"/>
    </row>
    <row r="38" customHeight="1" spans="1:53">
      <c r="A38" s="153"/>
      <c r="B38" s="154"/>
      <c r="C38" s="155"/>
      <c r="D38" s="156"/>
      <c r="E38" s="155"/>
      <c r="F38" s="157"/>
      <c r="G38" s="158"/>
      <c r="H38" s="159"/>
      <c r="I38" s="162"/>
      <c r="J38" s="162"/>
      <c r="K38" s="166"/>
      <c r="L38" s="164"/>
      <c r="M38" s="164"/>
      <c r="N38" s="164"/>
      <c r="O38" s="164"/>
      <c r="P38" s="165"/>
      <c r="Q38" s="165"/>
      <c r="R38" s="99"/>
      <c r="S38" s="99"/>
      <c r="T38" s="99"/>
      <c r="U38" s="99"/>
      <c r="V38" s="99"/>
      <c r="W38" s="99"/>
      <c r="X38" s="99"/>
      <c r="Y38" s="173"/>
      <c r="Z38" s="174"/>
      <c r="AA38" s="173"/>
      <c r="AB38" s="106"/>
      <c r="AC38" s="120"/>
      <c r="AD38" s="2"/>
      <c r="AE38" s="175"/>
      <c r="AF38" s="176"/>
      <c r="AG38" s="200"/>
      <c r="AH38" s="188"/>
      <c r="AI38" s="189"/>
      <c r="AJ38" s="192"/>
      <c r="AK38" s="190"/>
      <c r="AL38" s="191"/>
      <c r="AM38" s="192"/>
      <c r="AN38" s="193"/>
      <c r="AO38" s="211"/>
      <c r="AP38" s="207"/>
      <c r="AQ38" s="208"/>
      <c r="AR38" s="208"/>
      <c r="AS38" s="207"/>
      <c r="AT38" s="209"/>
      <c r="AU38" s="209"/>
      <c r="AV38" s="212"/>
      <c r="AY38" s="216"/>
      <c r="AZ38" s="216"/>
      <c r="BA38" s="215"/>
    </row>
    <row r="39" customHeight="1" spans="1:53">
      <c r="A39" s="153"/>
      <c r="B39" s="154"/>
      <c r="C39" s="156"/>
      <c r="D39" s="156"/>
      <c r="E39" s="155"/>
      <c r="F39" s="157"/>
      <c r="G39" s="158"/>
      <c r="H39" s="159"/>
      <c r="I39" s="162"/>
      <c r="J39" s="162"/>
      <c r="K39" s="166"/>
      <c r="L39" s="164"/>
      <c r="M39" s="164"/>
      <c r="N39" s="164"/>
      <c r="O39" s="164"/>
      <c r="P39" s="165"/>
      <c r="Q39" s="165"/>
      <c r="R39" s="99"/>
      <c r="S39" s="99"/>
      <c r="T39" s="99"/>
      <c r="U39" s="99"/>
      <c r="V39" s="99"/>
      <c r="W39" s="99"/>
      <c r="X39" s="99"/>
      <c r="Y39" s="173"/>
      <c r="Z39" s="174"/>
      <c r="AA39" s="173"/>
      <c r="AB39" s="106"/>
      <c r="AC39" s="120"/>
      <c r="AD39" s="2"/>
      <c r="AE39" s="175"/>
      <c r="AF39" s="176"/>
      <c r="AG39" s="200"/>
      <c r="AH39" s="188"/>
      <c r="AI39" s="189"/>
      <c r="AJ39" s="192"/>
      <c r="AK39" s="190"/>
      <c r="AL39" s="191"/>
      <c r="AM39" s="192"/>
      <c r="AN39" s="193"/>
      <c r="AO39" s="211"/>
      <c r="AP39" s="207"/>
      <c r="AQ39" s="208"/>
      <c r="AR39" s="208"/>
      <c r="AS39" s="207"/>
      <c r="AT39" s="209"/>
      <c r="AU39" s="209"/>
      <c r="AV39" s="212"/>
      <c r="AY39" s="216"/>
      <c r="AZ39" s="216"/>
      <c r="BA39" s="215"/>
    </row>
    <row r="40" customHeight="1" spans="1:53">
      <c r="A40" s="153"/>
      <c r="B40" s="154"/>
      <c r="C40" s="156"/>
      <c r="D40" s="156"/>
      <c r="E40" s="155"/>
      <c r="F40" s="157"/>
      <c r="G40" s="158"/>
      <c r="H40" s="159"/>
      <c r="I40" s="162"/>
      <c r="J40" s="162"/>
      <c r="K40" s="166"/>
      <c r="L40" s="164"/>
      <c r="M40" s="164"/>
      <c r="N40" s="164"/>
      <c r="O40" s="164"/>
      <c r="P40" s="165"/>
      <c r="Q40" s="165"/>
      <c r="R40" s="99"/>
      <c r="S40" s="99"/>
      <c r="T40" s="99"/>
      <c r="U40" s="99"/>
      <c r="V40" s="99"/>
      <c r="W40" s="99"/>
      <c r="X40" s="99"/>
      <c r="Y40" s="173"/>
      <c r="Z40" s="174"/>
      <c r="AA40" s="173"/>
      <c r="AB40" s="106"/>
      <c r="AC40" s="120"/>
      <c r="AD40" s="2"/>
      <c r="AE40" s="175"/>
      <c r="AF40" s="176"/>
      <c r="AG40" s="200"/>
      <c r="AH40" s="188"/>
      <c r="AI40" s="189"/>
      <c r="AJ40" s="192"/>
      <c r="AK40" s="190"/>
      <c r="AL40" s="191"/>
      <c r="AM40" s="192"/>
      <c r="AN40" s="193"/>
      <c r="AO40" s="211"/>
      <c r="AP40" s="207"/>
      <c r="AQ40" s="208"/>
      <c r="AR40" s="208"/>
      <c r="AS40" s="207"/>
      <c r="AT40" s="209"/>
      <c r="AU40" s="209"/>
      <c r="AV40" s="212"/>
      <c r="AY40" s="216"/>
      <c r="AZ40" s="216"/>
      <c r="BA40" s="215"/>
    </row>
    <row r="41" customHeight="1" spans="1:53">
      <c r="A41" s="153"/>
      <c r="B41" s="154"/>
      <c r="C41" s="155"/>
      <c r="D41" s="156"/>
      <c r="E41" s="155"/>
      <c r="F41" s="157"/>
      <c r="G41" s="158"/>
      <c r="H41" s="159"/>
      <c r="I41" s="162"/>
      <c r="J41" s="162"/>
      <c r="K41" s="166"/>
      <c r="L41" s="164"/>
      <c r="M41" s="164"/>
      <c r="N41" s="164"/>
      <c r="O41" s="164"/>
      <c r="P41" s="165"/>
      <c r="Q41" s="165"/>
      <c r="R41" s="99"/>
      <c r="S41" s="99"/>
      <c r="T41" s="99"/>
      <c r="U41" s="99"/>
      <c r="V41" s="99"/>
      <c r="W41" s="99"/>
      <c r="X41" s="99"/>
      <c r="Y41" s="173"/>
      <c r="Z41" s="174"/>
      <c r="AA41" s="173"/>
      <c r="AB41" s="106"/>
      <c r="AC41" s="120"/>
      <c r="AD41" s="2"/>
      <c r="AE41" s="175"/>
      <c r="AF41" s="176"/>
      <c r="AG41" s="200"/>
      <c r="AH41" s="188"/>
      <c r="AI41" s="189"/>
      <c r="AJ41" s="192"/>
      <c r="AK41" s="190"/>
      <c r="AL41" s="191"/>
      <c r="AM41" s="192"/>
      <c r="AN41" s="193"/>
      <c r="AO41" s="211"/>
      <c r="AP41" s="207"/>
      <c r="AQ41" s="208"/>
      <c r="AR41" s="208"/>
      <c r="AS41" s="207"/>
      <c r="AT41" s="209"/>
      <c r="AU41" s="209"/>
      <c r="AV41" s="212"/>
      <c r="AY41" s="216"/>
      <c r="AZ41" s="216"/>
      <c r="BA41" s="215"/>
    </row>
    <row r="42" customHeight="1" spans="1:53">
      <c r="A42" s="153"/>
      <c r="B42" s="154"/>
      <c r="C42" s="156"/>
      <c r="D42" s="156"/>
      <c r="E42" s="155"/>
      <c r="F42" s="157"/>
      <c r="G42" s="158"/>
      <c r="H42" s="159"/>
      <c r="I42" s="162"/>
      <c r="J42" s="162"/>
      <c r="K42" s="164"/>
      <c r="L42" s="164"/>
      <c r="M42" s="164"/>
      <c r="N42" s="164"/>
      <c r="O42" s="163"/>
      <c r="P42" s="165"/>
      <c r="Q42" s="165"/>
      <c r="R42" s="99"/>
      <c r="S42" s="99"/>
      <c r="T42" s="99"/>
      <c r="U42" s="99"/>
      <c r="V42" s="99"/>
      <c r="W42" s="99"/>
      <c r="X42" s="99"/>
      <c r="Y42" s="173"/>
      <c r="Z42" s="174"/>
      <c r="AA42" s="173"/>
      <c r="AB42" s="106"/>
      <c r="AC42" s="120"/>
      <c r="AD42" s="2"/>
      <c r="AE42" s="175"/>
      <c r="AF42" s="176"/>
      <c r="AG42" s="200"/>
      <c r="AH42" s="188"/>
      <c r="AI42" s="189"/>
      <c r="AJ42" s="192"/>
      <c r="AK42" s="190"/>
      <c r="AL42" s="191"/>
      <c r="AM42" s="192"/>
      <c r="AN42" s="193"/>
      <c r="AO42" s="211"/>
      <c r="AP42" s="207"/>
      <c r="AQ42" s="208"/>
      <c r="AR42" s="208"/>
      <c r="AS42" s="207"/>
      <c r="AT42" s="209"/>
      <c r="AU42" s="209"/>
      <c r="AV42" s="212"/>
      <c r="AY42" s="216"/>
      <c r="AZ42" s="216"/>
      <c r="BA42" s="215"/>
    </row>
    <row r="43" customHeight="1" spans="1:53">
      <c r="A43" s="153"/>
      <c r="B43" s="154"/>
      <c r="C43" s="155"/>
      <c r="D43" s="156"/>
      <c r="E43" s="155"/>
      <c r="F43" s="157"/>
      <c r="G43" s="158"/>
      <c r="H43" s="159"/>
      <c r="I43" s="162"/>
      <c r="J43" s="162"/>
      <c r="K43" s="164"/>
      <c r="L43" s="164"/>
      <c r="M43" s="164"/>
      <c r="N43" s="164"/>
      <c r="O43" s="164"/>
      <c r="P43" s="165"/>
      <c r="Q43" s="165"/>
      <c r="R43" s="99"/>
      <c r="S43" s="99"/>
      <c r="T43" s="99"/>
      <c r="U43" s="99"/>
      <c r="V43" s="99"/>
      <c r="W43" s="99"/>
      <c r="X43" s="99"/>
      <c r="Y43" s="173"/>
      <c r="Z43" s="174"/>
      <c r="AA43" s="173"/>
      <c r="AB43" s="106"/>
      <c r="AC43" s="120"/>
      <c r="AD43" s="2"/>
      <c r="AE43" s="175"/>
      <c r="AF43" s="176"/>
      <c r="AG43" s="200"/>
      <c r="AH43" s="188"/>
      <c r="AI43" s="189"/>
      <c r="AJ43" s="192"/>
      <c r="AK43" s="190"/>
      <c r="AL43" s="191"/>
      <c r="AM43" s="192"/>
      <c r="AN43" s="193"/>
      <c r="AO43" s="211"/>
      <c r="AP43" s="207"/>
      <c r="AQ43" s="208"/>
      <c r="AR43" s="208"/>
      <c r="AS43" s="207"/>
      <c r="AT43" s="209"/>
      <c r="AU43" s="209"/>
      <c r="AV43" s="212"/>
      <c r="AY43" s="216"/>
      <c r="AZ43" s="216"/>
      <c r="BA43" s="215"/>
    </row>
    <row r="44" customHeight="1" spans="1:53">
      <c r="A44" s="153"/>
      <c r="B44" s="154"/>
      <c r="C44" s="156"/>
      <c r="D44" s="156"/>
      <c r="E44" s="155"/>
      <c r="F44" s="157"/>
      <c r="G44" s="158"/>
      <c r="H44" s="159"/>
      <c r="I44" s="162"/>
      <c r="J44" s="162"/>
      <c r="K44" s="164"/>
      <c r="L44" s="164"/>
      <c r="M44" s="164"/>
      <c r="N44" s="164"/>
      <c r="O44" s="164"/>
      <c r="P44" s="165"/>
      <c r="Q44" s="165"/>
      <c r="R44" s="99"/>
      <c r="S44" s="99"/>
      <c r="T44" s="99"/>
      <c r="U44" s="99"/>
      <c r="V44" s="99"/>
      <c r="W44" s="99"/>
      <c r="X44" s="99"/>
      <c r="Y44" s="173"/>
      <c r="Z44" s="174"/>
      <c r="AA44" s="173"/>
      <c r="AB44" s="106"/>
      <c r="AC44" s="120"/>
      <c r="AD44" s="2"/>
      <c r="AE44" s="175"/>
      <c r="AF44" s="176"/>
      <c r="AG44" s="200"/>
      <c r="AH44" s="188"/>
      <c r="AI44" s="189"/>
      <c r="AJ44" s="192"/>
      <c r="AK44" s="190"/>
      <c r="AL44" s="191"/>
      <c r="AM44" s="192"/>
      <c r="AN44" s="193"/>
      <c r="AO44" s="211"/>
      <c r="AP44" s="207"/>
      <c r="AQ44" s="208"/>
      <c r="AR44" s="208"/>
      <c r="AS44" s="207"/>
      <c r="AT44" s="209"/>
      <c r="AU44" s="209"/>
      <c r="AV44" s="212"/>
      <c r="AY44" s="216"/>
      <c r="AZ44" s="216"/>
      <c r="BA44" s="215"/>
    </row>
    <row r="45" customHeight="1" spans="1:53">
      <c r="A45" s="153"/>
      <c r="B45" s="154"/>
      <c r="C45" s="155"/>
      <c r="D45" s="156"/>
      <c r="E45" s="155"/>
      <c r="F45" s="157"/>
      <c r="G45" s="158"/>
      <c r="H45" s="159"/>
      <c r="I45" s="162"/>
      <c r="J45" s="162"/>
      <c r="K45" s="164"/>
      <c r="L45" s="164"/>
      <c r="M45" s="164"/>
      <c r="N45" s="164"/>
      <c r="O45" s="164"/>
      <c r="P45" s="165"/>
      <c r="Q45" s="165"/>
      <c r="R45" s="99"/>
      <c r="S45" s="99"/>
      <c r="T45" s="99"/>
      <c r="U45" s="99"/>
      <c r="V45" s="99"/>
      <c r="W45" s="99"/>
      <c r="X45" s="99"/>
      <c r="Y45" s="173"/>
      <c r="Z45" s="174"/>
      <c r="AA45" s="173"/>
      <c r="AB45" s="106"/>
      <c r="AC45" s="120"/>
      <c r="AD45" s="2"/>
      <c r="AE45" s="175"/>
      <c r="AF45" s="176"/>
      <c r="AG45" s="200"/>
      <c r="AH45" s="188"/>
      <c r="AI45" s="189"/>
      <c r="AJ45" s="192"/>
      <c r="AK45" s="190"/>
      <c r="AL45" s="191"/>
      <c r="AM45" s="192"/>
      <c r="AN45" s="193"/>
      <c r="AO45" s="211"/>
      <c r="AP45" s="207"/>
      <c r="AQ45" s="208"/>
      <c r="AR45" s="208"/>
      <c r="AS45" s="207"/>
      <c r="AT45" s="209"/>
      <c r="AU45" s="209"/>
      <c r="AV45" s="212"/>
      <c r="AY45" s="216"/>
      <c r="AZ45" s="216"/>
      <c r="BA45" s="215"/>
    </row>
    <row r="46" customHeight="1" spans="1:53">
      <c r="A46" s="153"/>
      <c r="B46" s="154"/>
      <c r="C46" s="155"/>
      <c r="D46" s="156"/>
      <c r="E46" s="155"/>
      <c r="F46" s="157"/>
      <c r="G46" s="158"/>
      <c r="H46" s="159"/>
      <c r="I46" s="162"/>
      <c r="J46" s="162"/>
      <c r="K46" s="164"/>
      <c r="L46" s="164"/>
      <c r="M46" s="164"/>
      <c r="N46" s="164"/>
      <c r="O46" s="164"/>
      <c r="P46" s="165"/>
      <c r="Q46" s="165"/>
      <c r="R46" s="99"/>
      <c r="S46" s="99"/>
      <c r="T46" s="99"/>
      <c r="U46" s="99"/>
      <c r="V46" s="99"/>
      <c r="W46" s="99"/>
      <c r="X46" s="99"/>
      <c r="Y46" s="173"/>
      <c r="Z46" s="174"/>
      <c r="AA46" s="173"/>
      <c r="AB46" s="106"/>
      <c r="AC46" s="120"/>
      <c r="AD46" s="2"/>
      <c r="AE46" s="175"/>
      <c r="AF46" s="176"/>
      <c r="AG46" s="200"/>
      <c r="AH46" s="188"/>
      <c r="AI46" s="189"/>
      <c r="AJ46" s="192"/>
      <c r="AK46" s="190"/>
      <c r="AL46" s="191"/>
      <c r="AM46" s="192"/>
      <c r="AN46" s="193"/>
      <c r="AO46" s="211"/>
      <c r="AP46" s="207"/>
      <c r="AQ46" s="208"/>
      <c r="AR46" s="208"/>
      <c r="AS46" s="207"/>
      <c r="AT46" s="209"/>
      <c r="AU46" s="209"/>
      <c r="AV46" s="212"/>
      <c r="AY46" s="216"/>
      <c r="AZ46" s="216"/>
      <c r="BA46" s="215"/>
    </row>
    <row r="47" customHeight="1" spans="1:53">
      <c r="A47" s="153"/>
      <c r="B47" s="154"/>
      <c r="C47" s="155"/>
      <c r="D47" s="156"/>
      <c r="E47" s="155"/>
      <c r="F47" s="157"/>
      <c r="G47" s="158"/>
      <c r="H47" s="159"/>
      <c r="I47" s="162"/>
      <c r="J47" s="162"/>
      <c r="K47" s="166"/>
      <c r="L47" s="164"/>
      <c r="M47" s="164"/>
      <c r="N47" s="164"/>
      <c r="O47" s="167"/>
      <c r="P47" s="165"/>
      <c r="Q47" s="165"/>
      <c r="R47" s="99"/>
      <c r="S47" s="99"/>
      <c r="T47" s="99"/>
      <c r="U47" s="99"/>
      <c r="V47" s="99"/>
      <c r="W47" s="99"/>
      <c r="X47" s="99"/>
      <c r="Y47" s="173"/>
      <c r="Z47" s="174"/>
      <c r="AA47" s="173"/>
      <c r="AB47" s="106"/>
      <c r="AC47" s="120"/>
      <c r="AD47" s="2"/>
      <c r="AE47" s="175"/>
      <c r="AF47" s="176"/>
      <c r="AG47" s="200"/>
      <c r="AH47" s="188"/>
      <c r="AI47" s="189"/>
      <c r="AJ47" s="192"/>
      <c r="AK47" s="190"/>
      <c r="AL47" s="191"/>
      <c r="AM47" s="192"/>
      <c r="AN47" s="193"/>
      <c r="AO47" s="211"/>
      <c r="AP47" s="207"/>
      <c r="AQ47" s="208"/>
      <c r="AR47" s="208"/>
      <c r="AS47" s="207"/>
      <c r="AT47" s="209"/>
      <c r="AU47" s="209"/>
      <c r="AV47" s="212"/>
      <c r="AY47" s="216"/>
      <c r="AZ47" s="216"/>
      <c r="BA47" s="215"/>
    </row>
    <row r="48" customHeight="1" spans="1:53">
      <c r="A48" s="153"/>
      <c r="B48" s="154"/>
      <c r="C48" s="155"/>
      <c r="D48" s="156"/>
      <c r="E48" s="155"/>
      <c r="F48" s="157"/>
      <c r="G48" s="158"/>
      <c r="H48" s="159"/>
      <c r="I48" s="162"/>
      <c r="J48" s="162"/>
      <c r="K48" s="166"/>
      <c r="L48" s="164"/>
      <c r="M48" s="164"/>
      <c r="N48" s="164"/>
      <c r="O48" s="164"/>
      <c r="P48" s="165"/>
      <c r="Q48" s="165"/>
      <c r="R48" s="99"/>
      <c r="S48" s="99"/>
      <c r="T48" s="99"/>
      <c r="U48" s="99"/>
      <c r="V48" s="99"/>
      <c r="W48" s="99"/>
      <c r="X48" s="99"/>
      <c r="Y48" s="173"/>
      <c r="Z48" s="174"/>
      <c r="AA48" s="173"/>
      <c r="AB48" s="106"/>
      <c r="AC48" s="120"/>
      <c r="AD48" s="2"/>
      <c r="AE48" s="175"/>
      <c r="AF48" s="176"/>
      <c r="AG48" s="200"/>
      <c r="AH48" s="188"/>
      <c r="AI48" s="189"/>
      <c r="AJ48" s="192"/>
      <c r="AK48" s="190"/>
      <c r="AL48" s="191"/>
      <c r="AM48" s="192"/>
      <c r="AN48" s="193"/>
      <c r="AO48" s="211"/>
      <c r="AP48" s="207"/>
      <c r="AQ48" s="208"/>
      <c r="AR48" s="208"/>
      <c r="AS48" s="207"/>
      <c r="AT48" s="209"/>
      <c r="AU48" s="209"/>
      <c r="AV48" s="212"/>
      <c r="AY48" s="216"/>
      <c r="AZ48" s="216"/>
      <c r="BA48" s="215"/>
    </row>
    <row r="49" customHeight="1" spans="1:53">
      <c r="A49" s="153"/>
      <c r="B49" s="154"/>
      <c r="C49" s="156"/>
      <c r="D49" s="156"/>
      <c r="E49" s="155"/>
      <c r="F49" s="157"/>
      <c r="G49" s="158"/>
      <c r="H49" s="159"/>
      <c r="I49" s="162"/>
      <c r="J49" s="162"/>
      <c r="K49" s="166"/>
      <c r="L49" s="164"/>
      <c r="M49" s="164"/>
      <c r="N49" s="164"/>
      <c r="O49" s="164"/>
      <c r="P49" s="165"/>
      <c r="Q49" s="165"/>
      <c r="R49" s="99"/>
      <c r="S49" s="99"/>
      <c r="T49" s="99"/>
      <c r="U49" s="99"/>
      <c r="V49" s="99"/>
      <c r="W49" s="99"/>
      <c r="X49" s="99"/>
      <c r="Y49" s="173"/>
      <c r="Z49" s="174"/>
      <c r="AA49" s="173"/>
      <c r="AB49" s="106"/>
      <c r="AC49" s="120"/>
      <c r="AD49" s="2"/>
      <c r="AE49" s="175"/>
      <c r="AF49" s="176"/>
      <c r="AG49" s="200"/>
      <c r="AH49" s="188"/>
      <c r="AI49" s="189"/>
      <c r="AJ49" s="192"/>
      <c r="AK49" s="190"/>
      <c r="AL49" s="191"/>
      <c r="AM49" s="192"/>
      <c r="AN49" s="193"/>
      <c r="AO49" s="211"/>
      <c r="AP49" s="207"/>
      <c r="AQ49" s="208"/>
      <c r="AR49" s="208"/>
      <c r="AS49" s="207"/>
      <c r="AT49" s="209"/>
      <c r="AU49" s="209"/>
      <c r="AV49" s="212"/>
      <c r="AY49" s="216"/>
      <c r="AZ49" s="216"/>
      <c r="BA49" s="215"/>
    </row>
    <row r="50" customHeight="1" spans="1:53">
      <c r="A50" s="153"/>
      <c r="B50" s="154"/>
      <c r="C50" s="155"/>
      <c r="D50" s="156"/>
      <c r="E50" s="155"/>
      <c r="F50" s="157"/>
      <c r="G50" s="158"/>
      <c r="H50" s="159"/>
      <c r="I50" s="162"/>
      <c r="J50" s="162"/>
      <c r="K50" s="166"/>
      <c r="L50" s="164"/>
      <c r="M50" s="164"/>
      <c r="N50" s="164"/>
      <c r="O50" s="164"/>
      <c r="P50" s="165"/>
      <c r="Q50" s="165"/>
      <c r="R50" s="99"/>
      <c r="S50" s="99"/>
      <c r="T50" s="99"/>
      <c r="U50" s="99"/>
      <c r="V50" s="99"/>
      <c r="W50" s="99"/>
      <c r="X50" s="99"/>
      <c r="Y50" s="173"/>
      <c r="Z50" s="174"/>
      <c r="AA50" s="173"/>
      <c r="AB50" s="106"/>
      <c r="AC50" s="120"/>
      <c r="AD50" s="2"/>
      <c r="AE50" s="175"/>
      <c r="AF50" s="176"/>
      <c r="AG50" s="200"/>
      <c r="AH50" s="188"/>
      <c r="AI50" s="189"/>
      <c r="AJ50" s="192"/>
      <c r="AK50" s="190"/>
      <c r="AL50" s="191"/>
      <c r="AM50" s="192"/>
      <c r="AN50" s="193"/>
      <c r="AO50" s="211"/>
      <c r="AP50" s="207"/>
      <c r="AQ50" s="208"/>
      <c r="AR50" s="208"/>
      <c r="AS50" s="207"/>
      <c r="AT50" s="209"/>
      <c r="AU50" s="209"/>
      <c r="AV50" s="212"/>
      <c r="AY50" s="216"/>
      <c r="AZ50" s="216"/>
      <c r="BA50" s="215"/>
    </row>
    <row r="51" customHeight="1" spans="1:53">
      <c r="A51" s="153"/>
      <c r="B51" s="154"/>
      <c r="C51" s="155"/>
      <c r="D51" s="156"/>
      <c r="E51" s="155"/>
      <c r="F51" s="157"/>
      <c r="G51" s="158"/>
      <c r="H51" s="159"/>
      <c r="I51" s="162"/>
      <c r="J51" s="162"/>
      <c r="K51" s="166"/>
      <c r="L51" s="164"/>
      <c r="M51" s="164"/>
      <c r="N51" s="164"/>
      <c r="O51" s="164"/>
      <c r="P51" s="165"/>
      <c r="Q51" s="165"/>
      <c r="R51" s="99"/>
      <c r="S51" s="99"/>
      <c r="T51" s="99"/>
      <c r="U51" s="99"/>
      <c r="V51" s="99"/>
      <c r="W51" s="99"/>
      <c r="X51" s="99"/>
      <c r="Y51" s="173"/>
      <c r="Z51" s="174"/>
      <c r="AA51" s="173"/>
      <c r="AB51" s="106"/>
      <c r="AC51" s="120"/>
      <c r="AD51" s="2"/>
      <c r="AE51" s="175"/>
      <c r="AF51" s="176"/>
      <c r="AG51" s="200"/>
      <c r="AH51" s="188"/>
      <c r="AI51" s="189"/>
      <c r="AJ51" s="192"/>
      <c r="AK51" s="190"/>
      <c r="AL51" s="191"/>
      <c r="AM51" s="192"/>
      <c r="AN51" s="193"/>
      <c r="AO51" s="211"/>
      <c r="AP51" s="207"/>
      <c r="AQ51" s="208"/>
      <c r="AR51" s="208"/>
      <c r="AS51" s="207"/>
      <c r="AT51" s="209"/>
      <c r="AU51" s="209"/>
      <c r="AV51" s="212"/>
      <c r="AY51" s="216"/>
      <c r="AZ51" s="216"/>
      <c r="BA51" s="215"/>
    </row>
    <row r="52" customHeight="1" spans="1:53">
      <c r="A52" s="153"/>
      <c r="B52" s="154"/>
      <c r="C52" s="155"/>
      <c r="D52" s="156"/>
      <c r="E52" s="155"/>
      <c r="F52" s="157"/>
      <c r="G52" s="158"/>
      <c r="H52" s="159"/>
      <c r="I52" s="162"/>
      <c r="J52" s="162"/>
      <c r="K52" s="166"/>
      <c r="L52" s="164"/>
      <c r="M52" s="164"/>
      <c r="N52" s="164"/>
      <c r="O52" s="164"/>
      <c r="P52" s="165"/>
      <c r="Q52" s="165"/>
      <c r="R52" s="99"/>
      <c r="S52" s="99"/>
      <c r="T52" s="99"/>
      <c r="U52" s="99"/>
      <c r="V52" s="99"/>
      <c r="W52" s="99"/>
      <c r="X52" s="99"/>
      <c r="Y52" s="173"/>
      <c r="Z52" s="174"/>
      <c r="AA52" s="173"/>
      <c r="AB52" s="106"/>
      <c r="AC52" s="120"/>
      <c r="AD52" s="2"/>
      <c r="AE52" s="175"/>
      <c r="AF52" s="176"/>
      <c r="AG52" s="200"/>
      <c r="AH52" s="188"/>
      <c r="AI52" s="189"/>
      <c r="AJ52" s="192"/>
      <c r="AK52" s="190"/>
      <c r="AL52" s="191"/>
      <c r="AM52" s="192"/>
      <c r="AN52" s="193"/>
      <c r="AO52" s="211"/>
      <c r="AP52" s="207"/>
      <c r="AQ52" s="208"/>
      <c r="AR52" s="208"/>
      <c r="AS52" s="207"/>
      <c r="AT52" s="209"/>
      <c r="AU52" s="209"/>
      <c r="AV52" s="212"/>
      <c r="AY52" s="216"/>
      <c r="AZ52" s="216"/>
      <c r="BA52" s="215"/>
    </row>
    <row r="53" customHeight="1" spans="1:53">
      <c r="A53" s="153"/>
      <c r="B53" s="154"/>
      <c r="C53" s="156"/>
      <c r="D53" s="156"/>
      <c r="E53" s="155"/>
      <c r="F53" s="157"/>
      <c r="G53" s="158"/>
      <c r="H53" s="159"/>
      <c r="I53" s="162"/>
      <c r="J53" s="162"/>
      <c r="K53" s="166"/>
      <c r="L53" s="164"/>
      <c r="M53" s="164"/>
      <c r="N53" s="164"/>
      <c r="O53" s="164"/>
      <c r="P53" s="165"/>
      <c r="Q53" s="165"/>
      <c r="R53" s="99"/>
      <c r="S53" s="99"/>
      <c r="T53" s="99"/>
      <c r="U53" s="99"/>
      <c r="V53" s="99"/>
      <c r="W53" s="99"/>
      <c r="X53" s="99"/>
      <c r="Y53" s="173"/>
      <c r="Z53" s="174"/>
      <c r="AA53" s="173"/>
      <c r="AB53" s="106"/>
      <c r="AC53" s="120"/>
      <c r="AD53" s="2"/>
      <c r="AE53" s="175"/>
      <c r="AF53" s="176"/>
      <c r="AG53" s="200"/>
      <c r="AH53" s="188"/>
      <c r="AI53" s="189"/>
      <c r="AJ53" s="192"/>
      <c r="AK53" s="190"/>
      <c r="AL53" s="191"/>
      <c r="AM53" s="192"/>
      <c r="AN53" s="193"/>
      <c r="AO53" s="211"/>
      <c r="AP53" s="207"/>
      <c r="AQ53" s="208"/>
      <c r="AR53" s="208"/>
      <c r="AS53" s="207"/>
      <c r="AT53" s="209"/>
      <c r="AU53" s="209"/>
      <c r="AV53" s="212"/>
      <c r="AY53" s="216"/>
      <c r="AZ53" s="216"/>
      <c r="BA53" s="215"/>
    </row>
    <row r="54" customHeight="1" spans="1:53">
      <c r="A54" s="153"/>
      <c r="B54" s="154"/>
      <c r="C54" s="155"/>
      <c r="D54" s="156"/>
      <c r="E54" s="155"/>
      <c r="F54" s="157"/>
      <c r="G54" s="158"/>
      <c r="H54" s="159"/>
      <c r="I54" s="162"/>
      <c r="J54" s="162"/>
      <c r="K54" s="166"/>
      <c r="L54" s="164"/>
      <c r="M54" s="164"/>
      <c r="N54" s="164"/>
      <c r="O54" s="164"/>
      <c r="P54" s="165"/>
      <c r="Q54" s="165"/>
      <c r="R54" s="99"/>
      <c r="S54" s="99"/>
      <c r="T54" s="99"/>
      <c r="U54" s="99"/>
      <c r="V54" s="99"/>
      <c r="W54" s="99"/>
      <c r="X54" s="99"/>
      <c r="Y54" s="173"/>
      <c r="Z54" s="174"/>
      <c r="AA54" s="173"/>
      <c r="AB54" s="106"/>
      <c r="AC54" s="120"/>
      <c r="AD54" s="2"/>
      <c r="AE54" s="175"/>
      <c r="AF54" s="176"/>
      <c r="AG54" s="200"/>
      <c r="AH54" s="188"/>
      <c r="AI54" s="189"/>
      <c r="AJ54" s="192"/>
      <c r="AK54" s="190"/>
      <c r="AL54" s="191"/>
      <c r="AM54" s="192"/>
      <c r="AN54" s="193"/>
      <c r="AO54" s="211"/>
      <c r="AP54" s="207"/>
      <c r="AQ54" s="208"/>
      <c r="AR54" s="208"/>
      <c r="AS54" s="207"/>
      <c r="AT54" s="209"/>
      <c r="AU54" s="209"/>
      <c r="AV54" s="212"/>
      <c r="AY54" s="216"/>
      <c r="AZ54" s="216"/>
      <c r="BA54" s="215"/>
    </row>
    <row r="55" customHeight="1" spans="1:53">
      <c r="A55" s="153"/>
      <c r="B55" s="154"/>
      <c r="C55" s="156"/>
      <c r="D55" s="156"/>
      <c r="E55" s="155"/>
      <c r="F55" s="157"/>
      <c r="G55" s="158"/>
      <c r="H55" s="159"/>
      <c r="I55" s="162"/>
      <c r="J55" s="162"/>
      <c r="K55" s="166"/>
      <c r="L55" s="164"/>
      <c r="M55" s="164"/>
      <c r="N55" s="164"/>
      <c r="O55" s="164"/>
      <c r="P55" s="165"/>
      <c r="Q55" s="165"/>
      <c r="R55" s="99"/>
      <c r="S55" s="99"/>
      <c r="T55" s="99"/>
      <c r="U55" s="99"/>
      <c r="V55" s="99"/>
      <c r="W55" s="99"/>
      <c r="X55" s="99"/>
      <c r="Y55" s="173"/>
      <c r="Z55" s="174"/>
      <c r="AA55" s="173"/>
      <c r="AB55" s="106"/>
      <c r="AC55" s="120"/>
      <c r="AD55" s="2"/>
      <c r="AE55" s="175"/>
      <c r="AF55" s="176"/>
      <c r="AG55" s="200"/>
      <c r="AH55" s="188"/>
      <c r="AI55" s="189"/>
      <c r="AJ55" s="192"/>
      <c r="AK55" s="190"/>
      <c r="AL55" s="191"/>
      <c r="AM55" s="192"/>
      <c r="AN55" s="193"/>
      <c r="AO55" s="211"/>
      <c r="AP55" s="207"/>
      <c r="AQ55" s="208"/>
      <c r="AR55" s="208"/>
      <c r="AS55" s="207"/>
      <c r="AT55" s="209"/>
      <c r="AU55" s="209"/>
      <c r="AV55" s="212"/>
      <c r="AY55" s="216"/>
      <c r="AZ55" s="216"/>
      <c r="BA55" s="215"/>
    </row>
    <row r="56" customHeight="1" spans="1:53">
      <c r="A56" s="153"/>
      <c r="B56" s="154"/>
      <c r="C56" s="156"/>
      <c r="D56" s="156"/>
      <c r="E56" s="155"/>
      <c r="F56" s="157"/>
      <c r="G56" s="158"/>
      <c r="H56" s="159"/>
      <c r="I56" s="162"/>
      <c r="J56" s="162"/>
      <c r="K56" s="166"/>
      <c r="L56" s="164"/>
      <c r="M56" s="164"/>
      <c r="N56" s="164"/>
      <c r="O56" s="164"/>
      <c r="P56" s="165"/>
      <c r="Q56" s="165"/>
      <c r="R56" s="99"/>
      <c r="S56" s="99"/>
      <c r="T56" s="99"/>
      <c r="U56" s="99"/>
      <c r="V56" s="99"/>
      <c r="W56" s="99"/>
      <c r="X56" s="99"/>
      <c r="Y56" s="173"/>
      <c r="Z56" s="174"/>
      <c r="AA56" s="173"/>
      <c r="AB56" s="106"/>
      <c r="AC56" s="120"/>
      <c r="AD56" s="2"/>
      <c r="AE56" s="175"/>
      <c r="AF56" s="176"/>
      <c r="AG56" s="200"/>
      <c r="AH56" s="188"/>
      <c r="AI56" s="189"/>
      <c r="AJ56" s="192"/>
      <c r="AK56" s="190"/>
      <c r="AL56" s="191"/>
      <c r="AM56" s="192"/>
      <c r="AN56" s="193"/>
      <c r="AO56" s="211"/>
      <c r="AP56" s="207"/>
      <c r="AQ56" s="208"/>
      <c r="AR56" s="208"/>
      <c r="AS56" s="207"/>
      <c r="AT56" s="209"/>
      <c r="AU56" s="209"/>
      <c r="AV56" s="212"/>
      <c r="AY56" s="216"/>
      <c r="AZ56" s="216"/>
      <c r="BA56" s="215"/>
    </row>
    <row r="57" customHeight="1" spans="1:53">
      <c r="A57" s="153"/>
      <c r="B57" s="154"/>
      <c r="C57" s="155"/>
      <c r="D57" s="156"/>
      <c r="E57" s="155"/>
      <c r="F57" s="157"/>
      <c r="G57" s="158"/>
      <c r="H57" s="159"/>
      <c r="I57" s="162"/>
      <c r="J57" s="162"/>
      <c r="K57" s="166"/>
      <c r="L57" s="164"/>
      <c r="M57" s="164"/>
      <c r="N57" s="164"/>
      <c r="O57" s="164"/>
      <c r="P57" s="165"/>
      <c r="Q57" s="165"/>
      <c r="R57" s="99"/>
      <c r="S57" s="99"/>
      <c r="T57" s="99"/>
      <c r="U57" s="99"/>
      <c r="V57" s="99"/>
      <c r="W57" s="99"/>
      <c r="X57" s="99"/>
      <c r="Y57" s="173"/>
      <c r="Z57" s="174"/>
      <c r="AA57" s="173"/>
      <c r="AB57" s="106"/>
      <c r="AC57" s="120"/>
      <c r="AD57" s="2"/>
      <c r="AE57" s="175"/>
      <c r="AF57" s="176"/>
      <c r="AG57" s="200"/>
      <c r="AH57" s="188"/>
      <c r="AI57" s="189"/>
      <c r="AJ57" s="192"/>
      <c r="AK57" s="190"/>
      <c r="AL57" s="191"/>
      <c r="AM57" s="192"/>
      <c r="AN57" s="193"/>
      <c r="AO57" s="211"/>
      <c r="AP57" s="207"/>
      <c r="AQ57" s="208"/>
      <c r="AR57" s="208"/>
      <c r="AS57" s="207"/>
      <c r="AT57" s="209"/>
      <c r="AU57" s="209"/>
      <c r="AV57" s="212"/>
      <c r="AY57" s="216"/>
      <c r="AZ57" s="216"/>
      <c r="BA57" s="215"/>
    </row>
    <row r="58" customHeight="1" spans="1:53">
      <c r="A58" s="153"/>
      <c r="B58" s="154"/>
      <c r="C58" s="156"/>
      <c r="D58" s="156"/>
      <c r="E58" s="155"/>
      <c r="F58" s="157"/>
      <c r="G58" s="158"/>
      <c r="H58" s="159"/>
      <c r="I58" s="162"/>
      <c r="J58" s="162"/>
      <c r="K58" s="166"/>
      <c r="L58" s="164"/>
      <c r="M58" s="164"/>
      <c r="N58" s="164"/>
      <c r="O58" s="164"/>
      <c r="P58" s="165"/>
      <c r="Q58" s="165"/>
      <c r="R58" s="99"/>
      <c r="S58" s="99"/>
      <c r="T58" s="99"/>
      <c r="U58" s="99"/>
      <c r="V58" s="99"/>
      <c r="W58" s="99"/>
      <c r="X58" s="99"/>
      <c r="Y58" s="173"/>
      <c r="Z58" s="174"/>
      <c r="AA58" s="173"/>
      <c r="AB58" s="106"/>
      <c r="AC58" s="120"/>
      <c r="AD58" s="2"/>
      <c r="AE58" s="175"/>
      <c r="AF58" s="176"/>
      <c r="AG58" s="200"/>
      <c r="AH58" s="188"/>
      <c r="AI58" s="189"/>
      <c r="AJ58" s="192"/>
      <c r="AK58" s="190"/>
      <c r="AL58" s="191"/>
      <c r="AM58" s="192"/>
      <c r="AN58" s="193"/>
      <c r="AO58" s="211"/>
      <c r="AP58" s="207"/>
      <c r="AQ58" s="208"/>
      <c r="AR58" s="208"/>
      <c r="AS58" s="207"/>
      <c r="AT58" s="209"/>
      <c r="AU58" s="209"/>
      <c r="AV58" s="212"/>
      <c r="AY58" s="216"/>
      <c r="AZ58" s="216"/>
      <c r="BA58" s="215"/>
    </row>
    <row r="59" customHeight="1" spans="1:53">
      <c r="A59" s="153"/>
      <c r="B59" s="154"/>
      <c r="C59" s="156"/>
      <c r="D59" s="156"/>
      <c r="E59" s="155"/>
      <c r="F59" s="157"/>
      <c r="G59" s="158"/>
      <c r="H59" s="159"/>
      <c r="I59" s="162"/>
      <c r="J59" s="162"/>
      <c r="K59" s="166"/>
      <c r="L59" s="164"/>
      <c r="M59" s="164"/>
      <c r="N59" s="164"/>
      <c r="O59" s="164"/>
      <c r="P59" s="165"/>
      <c r="Q59" s="165"/>
      <c r="R59" s="99"/>
      <c r="S59" s="99"/>
      <c r="T59" s="99"/>
      <c r="U59" s="99"/>
      <c r="V59" s="99"/>
      <c r="W59" s="99"/>
      <c r="X59" s="99"/>
      <c r="Y59" s="173"/>
      <c r="Z59" s="174"/>
      <c r="AA59" s="173"/>
      <c r="AB59" s="106"/>
      <c r="AC59" s="120"/>
      <c r="AD59" s="2"/>
      <c r="AE59" s="175"/>
      <c r="AF59" s="176"/>
      <c r="AG59" s="200"/>
      <c r="AH59" s="188"/>
      <c r="AI59" s="189"/>
      <c r="AJ59" s="192"/>
      <c r="AK59" s="190"/>
      <c r="AL59" s="191"/>
      <c r="AM59" s="192"/>
      <c r="AN59" s="193"/>
      <c r="AO59" s="211"/>
      <c r="AP59" s="207"/>
      <c r="AQ59" s="208"/>
      <c r="AR59" s="208"/>
      <c r="AS59" s="207"/>
      <c r="AT59" s="209"/>
      <c r="AU59" s="209"/>
      <c r="AV59" s="212"/>
      <c r="AY59" s="216"/>
      <c r="AZ59" s="216"/>
      <c r="BA59" s="215"/>
    </row>
    <row r="60" customHeight="1" spans="1:53">
      <c r="A60" s="153"/>
      <c r="B60" s="154"/>
      <c r="C60" s="156"/>
      <c r="D60" s="156"/>
      <c r="E60" s="155"/>
      <c r="F60" s="157"/>
      <c r="G60" s="158"/>
      <c r="H60" s="159"/>
      <c r="I60" s="162"/>
      <c r="J60" s="162"/>
      <c r="K60" s="166"/>
      <c r="L60" s="164"/>
      <c r="M60" s="164"/>
      <c r="N60" s="164"/>
      <c r="O60" s="164"/>
      <c r="P60" s="165"/>
      <c r="Q60" s="165"/>
      <c r="R60" s="99"/>
      <c r="S60" s="99"/>
      <c r="T60" s="99"/>
      <c r="U60" s="99"/>
      <c r="V60" s="99"/>
      <c r="W60" s="99"/>
      <c r="X60" s="99"/>
      <c r="Y60" s="173"/>
      <c r="Z60" s="174"/>
      <c r="AA60" s="173"/>
      <c r="AB60" s="106"/>
      <c r="AC60" s="120"/>
      <c r="AD60" s="2"/>
      <c r="AE60" s="175"/>
      <c r="AF60" s="176"/>
      <c r="AG60" s="200"/>
      <c r="AH60" s="188"/>
      <c r="AI60" s="189"/>
      <c r="AJ60" s="192"/>
      <c r="AK60" s="190"/>
      <c r="AL60" s="191"/>
      <c r="AM60" s="192"/>
      <c r="AN60" s="193"/>
      <c r="AO60" s="211"/>
      <c r="AP60" s="207"/>
      <c r="AQ60" s="208"/>
      <c r="AR60" s="208"/>
      <c r="AS60" s="207"/>
      <c r="AT60" s="209"/>
      <c r="AU60" s="209"/>
      <c r="AV60" s="212"/>
      <c r="AY60" s="216"/>
      <c r="AZ60" s="216"/>
      <c r="BA60" s="215"/>
    </row>
    <row r="61" customHeight="1" spans="1:53">
      <c r="A61" s="153"/>
      <c r="B61" s="154"/>
      <c r="C61" s="155"/>
      <c r="D61" s="156"/>
      <c r="E61" s="155"/>
      <c r="F61" s="157"/>
      <c r="G61" s="158"/>
      <c r="H61" s="159"/>
      <c r="I61" s="162"/>
      <c r="J61" s="162"/>
      <c r="K61" s="166"/>
      <c r="L61" s="164"/>
      <c r="M61" s="164"/>
      <c r="N61" s="164"/>
      <c r="O61" s="164"/>
      <c r="P61" s="165"/>
      <c r="Q61" s="165"/>
      <c r="R61" s="99"/>
      <c r="S61" s="99"/>
      <c r="T61" s="99"/>
      <c r="U61" s="99"/>
      <c r="V61" s="99"/>
      <c r="W61" s="99"/>
      <c r="X61" s="99"/>
      <c r="Y61" s="173"/>
      <c r="Z61" s="174"/>
      <c r="AA61" s="173"/>
      <c r="AB61" s="106"/>
      <c r="AC61" s="120"/>
      <c r="AD61" s="2"/>
      <c r="AE61" s="175"/>
      <c r="AF61" s="176"/>
      <c r="AG61" s="200"/>
      <c r="AH61" s="188"/>
      <c r="AI61" s="189"/>
      <c r="AJ61" s="192"/>
      <c r="AK61" s="190"/>
      <c r="AL61" s="191"/>
      <c r="AM61" s="192"/>
      <c r="AN61" s="193"/>
      <c r="AO61" s="211"/>
      <c r="AP61" s="207"/>
      <c r="AQ61" s="208"/>
      <c r="AR61" s="208"/>
      <c r="AS61" s="207"/>
      <c r="AT61" s="209"/>
      <c r="AU61" s="209"/>
      <c r="AV61" s="212"/>
      <c r="AY61" s="216"/>
      <c r="AZ61" s="216"/>
      <c r="BA61" s="215"/>
    </row>
    <row r="62" ht="17.25" customHeight="1" spans="1:53">
      <c r="A62" s="153"/>
      <c r="B62" s="154"/>
      <c r="C62" s="155"/>
      <c r="D62" s="156"/>
      <c r="E62" s="155"/>
      <c r="F62" s="157"/>
      <c r="G62" s="158"/>
      <c r="H62" s="159"/>
      <c r="I62" s="162"/>
      <c r="J62" s="162"/>
      <c r="K62" s="166"/>
      <c r="L62" s="164"/>
      <c r="M62" s="164"/>
      <c r="N62" s="164"/>
      <c r="O62" s="164"/>
      <c r="P62" s="165"/>
      <c r="Q62" s="165"/>
      <c r="R62" s="99"/>
      <c r="S62" s="99"/>
      <c r="T62" s="99"/>
      <c r="U62" s="99"/>
      <c r="V62" s="99"/>
      <c r="W62" s="99"/>
      <c r="X62" s="99"/>
      <c r="Y62" s="173"/>
      <c r="Z62" s="174"/>
      <c r="AA62" s="173"/>
      <c r="AB62" s="106"/>
      <c r="AC62" s="120"/>
      <c r="AD62" s="2"/>
      <c r="AE62" s="175"/>
      <c r="AF62" s="176"/>
      <c r="AG62" s="200"/>
      <c r="AH62" s="188"/>
      <c r="AI62" s="189"/>
      <c r="AJ62" s="192"/>
      <c r="AK62" s="190"/>
      <c r="AL62" s="191"/>
      <c r="AM62" s="192"/>
      <c r="AN62" s="193"/>
      <c r="AO62" s="211"/>
      <c r="AP62" s="207"/>
      <c r="AQ62" s="208"/>
      <c r="AR62" s="208"/>
      <c r="AS62" s="207"/>
      <c r="AT62" s="209"/>
      <c r="AU62" s="209"/>
      <c r="AV62" s="212"/>
      <c r="AY62" s="216"/>
      <c r="AZ62" s="216"/>
      <c r="BA62" s="215"/>
    </row>
    <row r="63" customHeight="1" spans="1:53">
      <c r="A63" s="153"/>
      <c r="B63" s="154"/>
      <c r="C63" s="156"/>
      <c r="D63" s="156"/>
      <c r="E63" s="155"/>
      <c r="F63" s="157"/>
      <c r="G63" s="158"/>
      <c r="H63" s="159"/>
      <c r="I63" s="162"/>
      <c r="J63" s="162"/>
      <c r="K63" s="166"/>
      <c r="L63" s="164"/>
      <c r="M63" s="164"/>
      <c r="N63" s="164"/>
      <c r="O63" s="164"/>
      <c r="P63" s="165"/>
      <c r="Q63" s="165"/>
      <c r="R63" s="99"/>
      <c r="S63" s="99"/>
      <c r="T63" s="99"/>
      <c r="U63" s="99"/>
      <c r="V63" s="99"/>
      <c r="W63" s="99"/>
      <c r="X63" s="99"/>
      <c r="Y63" s="173"/>
      <c r="Z63" s="174"/>
      <c r="AA63" s="173"/>
      <c r="AB63" s="106"/>
      <c r="AC63" s="120"/>
      <c r="AD63" s="2"/>
      <c r="AE63" s="175"/>
      <c r="AF63" s="176"/>
      <c r="AG63" s="200"/>
      <c r="AH63" s="188"/>
      <c r="AI63" s="189"/>
      <c r="AJ63" s="192"/>
      <c r="AK63" s="190"/>
      <c r="AL63" s="191"/>
      <c r="AM63" s="192"/>
      <c r="AN63" s="193"/>
      <c r="AO63" s="211"/>
      <c r="AP63" s="207"/>
      <c r="AQ63" s="208"/>
      <c r="AR63" s="208"/>
      <c r="AS63" s="207"/>
      <c r="AT63" s="209"/>
      <c r="AU63" s="209"/>
      <c r="AV63" s="212"/>
      <c r="AY63" s="216"/>
      <c r="AZ63" s="216"/>
      <c r="BA63" s="215"/>
    </row>
    <row r="64" customHeight="1" spans="1:53">
      <c r="A64" s="153"/>
      <c r="B64" s="154"/>
      <c r="C64" s="155"/>
      <c r="D64" s="156"/>
      <c r="E64" s="155"/>
      <c r="F64" s="157"/>
      <c r="G64" s="158"/>
      <c r="H64" s="159"/>
      <c r="I64" s="162"/>
      <c r="J64" s="162"/>
      <c r="K64" s="166"/>
      <c r="L64" s="164"/>
      <c r="M64" s="164"/>
      <c r="N64" s="164"/>
      <c r="O64" s="164"/>
      <c r="P64" s="165"/>
      <c r="Q64" s="165"/>
      <c r="R64" s="99"/>
      <c r="S64" s="99"/>
      <c r="T64" s="99"/>
      <c r="U64" s="99"/>
      <c r="V64" s="99"/>
      <c r="W64" s="99"/>
      <c r="X64" s="99"/>
      <c r="Y64" s="173"/>
      <c r="Z64" s="174"/>
      <c r="AA64" s="173"/>
      <c r="AB64" s="106"/>
      <c r="AC64" s="120"/>
      <c r="AD64" s="2"/>
      <c r="AE64" s="175"/>
      <c r="AF64" s="176"/>
      <c r="AG64" s="200"/>
      <c r="AH64" s="188"/>
      <c r="AI64" s="189"/>
      <c r="AJ64" s="192"/>
      <c r="AK64" s="190"/>
      <c r="AL64" s="191"/>
      <c r="AM64" s="192"/>
      <c r="AN64" s="193"/>
      <c r="AO64" s="211"/>
      <c r="AP64" s="207"/>
      <c r="AQ64" s="208"/>
      <c r="AR64" s="208"/>
      <c r="AS64" s="207"/>
      <c r="AT64" s="209"/>
      <c r="AU64" s="209"/>
      <c r="AV64" s="212"/>
      <c r="AY64" s="216"/>
      <c r="AZ64" s="216"/>
      <c r="BA64" s="215"/>
    </row>
    <row r="65" customHeight="1" spans="1:53">
      <c r="A65" s="153"/>
      <c r="B65" s="154"/>
      <c r="C65" s="155"/>
      <c r="D65" s="156"/>
      <c r="E65" s="155"/>
      <c r="F65" s="157"/>
      <c r="G65" s="158"/>
      <c r="H65" s="159"/>
      <c r="I65" s="162"/>
      <c r="J65" s="162"/>
      <c r="K65" s="166"/>
      <c r="L65" s="164"/>
      <c r="M65" s="164"/>
      <c r="N65" s="164"/>
      <c r="O65" s="164"/>
      <c r="P65" s="165"/>
      <c r="Q65" s="165"/>
      <c r="R65" s="99"/>
      <c r="S65" s="99"/>
      <c r="T65" s="99"/>
      <c r="U65" s="99"/>
      <c r="V65" s="99"/>
      <c r="W65" s="99"/>
      <c r="X65" s="99"/>
      <c r="Y65" s="173"/>
      <c r="Z65" s="174"/>
      <c r="AA65" s="173"/>
      <c r="AB65" s="106"/>
      <c r="AC65" s="120"/>
      <c r="AD65" s="2"/>
      <c r="AE65" s="175"/>
      <c r="AF65" s="176"/>
      <c r="AG65" s="200"/>
      <c r="AH65" s="188"/>
      <c r="AI65" s="189"/>
      <c r="AJ65" s="192"/>
      <c r="AK65" s="190"/>
      <c r="AL65" s="191"/>
      <c r="AM65" s="192"/>
      <c r="AN65" s="193"/>
      <c r="AO65" s="211"/>
      <c r="AP65" s="207"/>
      <c r="AQ65" s="208"/>
      <c r="AR65" s="208"/>
      <c r="AS65" s="207"/>
      <c r="AT65" s="209"/>
      <c r="AU65" s="209"/>
      <c r="AV65" s="212"/>
      <c r="AY65" s="216"/>
      <c r="AZ65" s="216"/>
      <c r="BA65" s="215"/>
    </row>
    <row r="66" customHeight="1" spans="1:53">
      <c r="A66" s="153"/>
      <c r="B66" s="154"/>
      <c r="C66" s="155"/>
      <c r="D66" s="156"/>
      <c r="E66" s="155"/>
      <c r="F66" s="157"/>
      <c r="G66" s="158"/>
      <c r="H66" s="159"/>
      <c r="I66" s="162"/>
      <c r="J66" s="162"/>
      <c r="K66" s="164"/>
      <c r="L66" s="164"/>
      <c r="M66" s="164"/>
      <c r="N66" s="164"/>
      <c r="O66" s="65"/>
      <c r="P66" s="165"/>
      <c r="Q66" s="165"/>
      <c r="R66" s="99"/>
      <c r="S66" s="99"/>
      <c r="T66" s="99"/>
      <c r="U66" s="99"/>
      <c r="V66" s="90"/>
      <c r="W66" s="99"/>
      <c r="X66" s="99"/>
      <c r="Y66" s="173"/>
      <c r="Z66" s="174"/>
      <c r="AA66" s="173"/>
      <c r="AB66" s="106"/>
      <c r="AC66" s="120"/>
      <c r="AD66" s="2"/>
      <c r="AE66" s="175"/>
      <c r="AF66" s="176"/>
      <c r="AG66" s="200"/>
      <c r="AH66" s="188"/>
      <c r="AI66" s="189"/>
      <c r="AJ66" s="192"/>
      <c r="AK66" s="190"/>
      <c r="AL66" s="191"/>
      <c r="AM66" s="192"/>
      <c r="AN66" s="193"/>
      <c r="AO66" s="211"/>
      <c r="AP66" s="207"/>
      <c r="AQ66" s="208"/>
      <c r="AR66" s="208"/>
      <c r="AS66" s="207"/>
      <c r="AT66" s="209"/>
      <c r="AU66" s="209"/>
      <c r="AV66" s="212"/>
      <c r="AY66" s="216"/>
      <c r="AZ66" s="216"/>
      <c r="BA66" s="215"/>
    </row>
    <row r="67" customHeight="1" spans="1:53">
      <c r="A67" s="153"/>
      <c r="B67" s="154"/>
      <c r="C67" s="155"/>
      <c r="D67" s="156"/>
      <c r="E67" s="155"/>
      <c r="F67" s="157"/>
      <c r="G67" s="158"/>
      <c r="H67" s="159"/>
      <c r="I67" s="162"/>
      <c r="J67" s="162"/>
      <c r="K67" s="166"/>
      <c r="L67" s="164"/>
      <c r="M67" s="164"/>
      <c r="N67" s="164"/>
      <c r="O67" s="164"/>
      <c r="P67" s="165"/>
      <c r="Q67" s="165"/>
      <c r="R67" s="99"/>
      <c r="S67" s="99"/>
      <c r="T67" s="99"/>
      <c r="U67" s="99"/>
      <c r="V67" s="99"/>
      <c r="W67" s="99"/>
      <c r="X67" s="99"/>
      <c r="Y67" s="173"/>
      <c r="Z67" s="174"/>
      <c r="AA67" s="173"/>
      <c r="AB67" s="106"/>
      <c r="AC67" s="120"/>
      <c r="AD67" s="2"/>
      <c r="AE67" s="175"/>
      <c r="AF67" s="176"/>
      <c r="AG67" s="200"/>
      <c r="AH67" s="188"/>
      <c r="AI67" s="189"/>
      <c r="AJ67" s="192"/>
      <c r="AK67" s="190"/>
      <c r="AL67" s="191"/>
      <c r="AM67" s="192"/>
      <c r="AN67" s="193"/>
      <c r="AO67" s="211"/>
      <c r="AP67" s="207"/>
      <c r="AQ67" s="208"/>
      <c r="AR67" s="208"/>
      <c r="AS67" s="207"/>
      <c r="AT67" s="209"/>
      <c r="AU67" s="209"/>
      <c r="AV67" s="212"/>
      <c r="AY67" s="216"/>
      <c r="AZ67" s="216"/>
      <c r="BA67" s="215"/>
    </row>
    <row r="68" customHeight="1" spans="1:53">
      <c r="A68" s="153"/>
      <c r="B68" s="154"/>
      <c r="C68" s="155"/>
      <c r="D68" s="156"/>
      <c r="E68" s="155"/>
      <c r="F68" s="157"/>
      <c r="G68" s="158"/>
      <c r="H68" s="159"/>
      <c r="I68" s="162"/>
      <c r="J68" s="162"/>
      <c r="K68" s="166"/>
      <c r="L68" s="164"/>
      <c r="M68" s="164"/>
      <c r="N68" s="164"/>
      <c r="O68" s="164"/>
      <c r="P68" s="165"/>
      <c r="Q68" s="165"/>
      <c r="R68" s="99"/>
      <c r="S68" s="99"/>
      <c r="T68" s="99"/>
      <c r="U68" s="99"/>
      <c r="V68" s="99"/>
      <c r="W68" s="99"/>
      <c r="X68" s="99"/>
      <c r="Y68" s="173"/>
      <c r="Z68" s="174"/>
      <c r="AA68" s="173"/>
      <c r="AB68" s="106"/>
      <c r="AC68" s="120"/>
      <c r="AD68" s="2"/>
      <c r="AE68" s="175"/>
      <c r="AF68" s="176"/>
      <c r="AG68" s="200"/>
      <c r="AH68" s="188"/>
      <c r="AI68" s="189"/>
      <c r="AJ68" s="192"/>
      <c r="AK68" s="190"/>
      <c r="AL68" s="191"/>
      <c r="AM68" s="192"/>
      <c r="AN68" s="193"/>
      <c r="AO68" s="211"/>
      <c r="AP68" s="207"/>
      <c r="AQ68" s="208"/>
      <c r="AR68" s="208"/>
      <c r="AS68" s="207"/>
      <c r="AT68" s="209"/>
      <c r="AU68" s="209"/>
      <c r="AV68" s="212"/>
      <c r="AY68" s="216"/>
      <c r="AZ68" s="216"/>
      <c r="BA68" s="215"/>
    </row>
    <row r="69" customHeight="1" spans="1:53">
      <c r="A69" s="153"/>
      <c r="B69" s="154"/>
      <c r="C69" s="155"/>
      <c r="D69" s="156"/>
      <c r="E69" s="155"/>
      <c r="F69" s="157"/>
      <c r="G69" s="158"/>
      <c r="H69" s="159"/>
      <c r="I69" s="162"/>
      <c r="J69" s="162"/>
      <c r="K69" s="166"/>
      <c r="L69" s="164"/>
      <c r="M69" s="164"/>
      <c r="N69" s="164"/>
      <c r="O69" s="164"/>
      <c r="P69" s="165"/>
      <c r="Q69" s="165"/>
      <c r="R69" s="99"/>
      <c r="S69" s="99"/>
      <c r="T69" s="99"/>
      <c r="U69" s="99"/>
      <c r="V69" s="99"/>
      <c r="W69" s="99"/>
      <c r="X69" s="99"/>
      <c r="Y69" s="173"/>
      <c r="Z69" s="174"/>
      <c r="AA69" s="173"/>
      <c r="AB69" s="106"/>
      <c r="AC69" s="120"/>
      <c r="AD69" s="2"/>
      <c r="AE69" s="175"/>
      <c r="AF69" s="176"/>
      <c r="AG69" s="200"/>
      <c r="AH69" s="188"/>
      <c r="AI69" s="189"/>
      <c r="AJ69" s="192"/>
      <c r="AK69" s="190"/>
      <c r="AL69" s="191"/>
      <c r="AM69" s="192"/>
      <c r="AN69" s="193"/>
      <c r="AO69" s="211"/>
      <c r="AP69" s="207"/>
      <c r="AQ69" s="208"/>
      <c r="AR69" s="208"/>
      <c r="AS69" s="207"/>
      <c r="AT69" s="209"/>
      <c r="AU69" s="209"/>
      <c r="AV69" s="212"/>
      <c r="AY69" s="216"/>
      <c r="AZ69" s="216"/>
      <c r="BA69" s="215"/>
    </row>
    <row r="70" customHeight="1" spans="1:53">
      <c r="A70" s="153"/>
      <c r="B70" s="154"/>
      <c r="C70" s="156"/>
      <c r="D70" s="156"/>
      <c r="E70" s="155"/>
      <c r="F70" s="157"/>
      <c r="G70" s="158"/>
      <c r="H70" s="159"/>
      <c r="I70" s="162"/>
      <c r="J70" s="162"/>
      <c r="K70" s="166"/>
      <c r="L70" s="164"/>
      <c r="M70" s="164"/>
      <c r="N70" s="164"/>
      <c r="O70" s="164"/>
      <c r="P70" s="165"/>
      <c r="Q70" s="165"/>
      <c r="R70" s="99"/>
      <c r="S70" s="99"/>
      <c r="T70" s="99"/>
      <c r="U70" s="99"/>
      <c r="V70" s="99"/>
      <c r="W70" s="99"/>
      <c r="X70" s="99"/>
      <c r="Y70" s="173"/>
      <c r="Z70" s="174"/>
      <c r="AA70" s="173"/>
      <c r="AB70" s="106"/>
      <c r="AC70" s="120"/>
      <c r="AD70" s="2"/>
      <c r="AE70" s="175"/>
      <c r="AF70" s="176"/>
      <c r="AG70" s="200"/>
      <c r="AH70" s="188"/>
      <c r="AI70" s="189"/>
      <c r="AJ70" s="192"/>
      <c r="AK70" s="190"/>
      <c r="AL70" s="191"/>
      <c r="AM70" s="192"/>
      <c r="AN70" s="193"/>
      <c r="AO70" s="211"/>
      <c r="AP70" s="207"/>
      <c r="AQ70" s="208"/>
      <c r="AR70" s="208"/>
      <c r="AS70" s="207"/>
      <c r="AT70" s="209"/>
      <c r="AU70" s="209"/>
      <c r="AV70" s="212"/>
      <c r="AY70" s="216"/>
      <c r="AZ70" s="216"/>
      <c r="BA70" s="215"/>
    </row>
    <row r="71" customHeight="1" spans="1:53">
      <c r="A71" s="153"/>
      <c r="B71" s="154"/>
      <c r="C71" s="156"/>
      <c r="D71" s="156"/>
      <c r="E71" s="156"/>
      <c r="F71" s="157"/>
      <c r="G71" s="158"/>
      <c r="H71" s="159"/>
      <c r="I71" s="162"/>
      <c r="J71" s="162"/>
      <c r="K71" s="166"/>
      <c r="L71" s="164"/>
      <c r="M71" s="164"/>
      <c r="N71" s="164"/>
      <c r="O71" s="164"/>
      <c r="P71" s="165"/>
      <c r="Q71" s="165"/>
      <c r="R71" s="99"/>
      <c r="S71" s="99"/>
      <c r="T71" s="99"/>
      <c r="U71" s="99"/>
      <c r="V71" s="99"/>
      <c r="W71" s="99"/>
      <c r="X71" s="99"/>
      <c r="Y71" s="173"/>
      <c r="Z71" s="174"/>
      <c r="AA71" s="173"/>
      <c r="AB71" s="106"/>
      <c r="AC71" s="120"/>
      <c r="AD71" s="2"/>
      <c r="AE71" s="175"/>
      <c r="AF71" s="176"/>
      <c r="AG71" s="200"/>
      <c r="AH71" s="188"/>
      <c r="AI71" s="189"/>
      <c r="AJ71" s="192"/>
      <c r="AK71" s="190"/>
      <c r="AL71" s="191"/>
      <c r="AM71" s="192"/>
      <c r="AN71" s="193"/>
      <c r="AO71" s="211"/>
      <c r="AP71" s="207"/>
      <c r="AQ71" s="208"/>
      <c r="AR71" s="208"/>
      <c r="AS71" s="207"/>
      <c r="AT71" s="209"/>
      <c r="AU71" s="209"/>
      <c r="AV71" s="212"/>
      <c r="AY71" s="216"/>
      <c r="AZ71" s="216"/>
      <c r="BA71" s="215"/>
    </row>
    <row r="72" customHeight="1" spans="1:53">
      <c r="A72" s="153"/>
      <c r="B72" s="154"/>
      <c r="C72" s="156"/>
      <c r="D72" s="156"/>
      <c r="E72" s="156"/>
      <c r="F72" s="157"/>
      <c r="G72" s="158"/>
      <c r="H72" s="159"/>
      <c r="I72" s="162"/>
      <c r="J72" s="162"/>
      <c r="K72" s="166"/>
      <c r="L72" s="164"/>
      <c r="M72" s="164"/>
      <c r="N72" s="164"/>
      <c r="O72" s="164"/>
      <c r="P72" s="165"/>
      <c r="Q72" s="165"/>
      <c r="R72" s="99"/>
      <c r="S72" s="99"/>
      <c r="T72" s="99"/>
      <c r="U72" s="99"/>
      <c r="V72" s="99"/>
      <c r="W72" s="99"/>
      <c r="X72" s="99"/>
      <c r="Y72" s="173"/>
      <c r="Z72" s="174"/>
      <c r="AA72" s="173"/>
      <c r="AB72" s="106"/>
      <c r="AC72" s="120"/>
      <c r="AD72" s="2"/>
      <c r="AE72" s="175"/>
      <c r="AF72" s="176"/>
      <c r="AG72" s="200"/>
      <c r="AH72" s="188"/>
      <c r="AI72" s="189"/>
      <c r="AJ72" s="192"/>
      <c r="AK72" s="190"/>
      <c r="AL72" s="191"/>
      <c r="AM72" s="192"/>
      <c r="AN72" s="193"/>
      <c r="AO72" s="211"/>
      <c r="AP72" s="207"/>
      <c r="AQ72" s="208"/>
      <c r="AR72" s="208"/>
      <c r="AS72" s="207"/>
      <c r="AT72" s="209"/>
      <c r="AU72" s="209"/>
      <c r="AV72" s="212"/>
      <c r="AY72" s="216"/>
      <c r="AZ72" s="216"/>
      <c r="BA72" s="215"/>
    </row>
    <row r="73" customHeight="1" spans="1:53">
      <c r="A73" s="153"/>
      <c r="B73" s="154"/>
      <c r="C73" s="156"/>
      <c r="D73" s="156"/>
      <c r="E73" s="156"/>
      <c r="F73" s="157"/>
      <c r="G73" s="158"/>
      <c r="H73" s="159"/>
      <c r="I73" s="162"/>
      <c r="J73" s="162"/>
      <c r="K73" s="166"/>
      <c r="L73" s="164"/>
      <c r="M73" s="164"/>
      <c r="N73" s="164"/>
      <c r="O73" s="164"/>
      <c r="P73" s="165"/>
      <c r="Q73" s="165"/>
      <c r="R73" s="99"/>
      <c r="S73" s="99"/>
      <c r="T73" s="99"/>
      <c r="U73" s="99"/>
      <c r="V73" s="99"/>
      <c r="W73" s="99"/>
      <c r="X73" s="99"/>
      <c r="Y73" s="173"/>
      <c r="Z73" s="174"/>
      <c r="AA73" s="173"/>
      <c r="AB73" s="106"/>
      <c r="AC73" s="120"/>
      <c r="AD73" s="2"/>
      <c r="AE73" s="175"/>
      <c r="AF73" s="176"/>
      <c r="AG73" s="200"/>
      <c r="AH73" s="188"/>
      <c r="AI73" s="189"/>
      <c r="AJ73" s="192"/>
      <c r="AK73" s="190"/>
      <c r="AL73" s="191"/>
      <c r="AM73" s="192"/>
      <c r="AN73" s="193"/>
      <c r="AO73" s="211"/>
      <c r="AP73" s="207"/>
      <c r="AQ73" s="208"/>
      <c r="AR73" s="208"/>
      <c r="AS73" s="207"/>
      <c r="AT73" s="209"/>
      <c r="AU73" s="209"/>
      <c r="AV73" s="212"/>
      <c r="AY73" s="216"/>
      <c r="AZ73" s="216"/>
      <c r="BA73" s="215"/>
    </row>
    <row r="74" customHeight="1" spans="1:53">
      <c r="A74" s="153"/>
      <c r="B74" s="154"/>
      <c r="C74" s="156"/>
      <c r="D74" s="156"/>
      <c r="E74" s="156"/>
      <c r="F74" s="157"/>
      <c r="G74" s="158"/>
      <c r="H74" s="159"/>
      <c r="I74" s="162"/>
      <c r="J74" s="162"/>
      <c r="K74" s="166"/>
      <c r="L74" s="164"/>
      <c r="M74" s="164"/>
      <c r="N74" s="164"/>
      <c r="O74" s="164"/>
      <c r="P74" s="165"/>
      <c r="Q74" s="165"/>
      <c r="R74" s="99"/>
      <c r="S74" s="99"/>
      <c r="T74" s="99"/>
      <c r="U74" s="99"/>
      <c r="V74" s="99"/>
      <c r="W74" s="99"/>
      <c r="X74" s="99"/>
      <c r="Y74" s="173"/>
      <c r="Z74" s="174"/>
      <c r="AA74" s="173"/>
      <c r="AB74" s="106"/>
      <c r="AC74" s="120"/>
      <c r="AD74" s="2"/>
      <c r="AE74" s="175"/>
      <c r="AF74" s="176"/>
      <c r="AG74" s="200"/>
      <c r="AH74" s="188"/>
      <c r="AI74" s="189"/>
      <c r="AJ74" s="192"/>
      <c r="AK74" s="190"/>
      <c r="AL74" s="191"/>
      <c r="AM74" s="192"/>
      <c r="AN74" s="193"/>
      <c r="AO74" s="211"/>
      <c r="AP74" s="207"/>
      <c r="AQ74" s="208"/>
      <c r="AR74" s="208"/>
      <c r="AS74" s="207"/>
      <c r="AT74" s="209"/>
      <c r="AU74" s="209"/>
      <c r="AV74" s="212"/>
      <c r="AY74" s="216"/>
      <c r="AZ74" s="216"/>
      <c r="BA74" s="215"/>
    </row>
    <row r="75" customHeight="1" spans="1:53">
      <c r="A75" s="153"/>
      <c r="B75" s="154"/>
      <c r="C75" s="156"/>
      <c r="D75" s="156"/>
      <c r="E75" s="156"/>
      <c r="F75" s="157"/>
      <c r="G75" s="158"/>
      <c r="H75" s="159"/>
      <c r="I75" s="162"/>
      <c r="J75" s="162"/>
      <c r="K75" s="166"/>
      <c r="L75" s="164"/>
      <c r="M75" s="164"/>
      <c r="N75" s="164"/>
      <c r="O75" s="164"/>
      <c r="P75" s="165"/>
      <c r="Q75" s="165"/>
      <c r="R75" s="99"/>
      <c r="S75" s="99"/>
      <c r="T75" s="99"/>
      <c r="U75" s="99"/>
      <c r="V75" s="99"/>
      <c r="W75" s="99"/>
      <c r="X75" s="99"/>
      <c r="Y75" s="173"/>
      <c r="Z75" s="174"/>
      <c r="AA75" s="173"/>
      <c r="AB75" s="106"/>
      <c r="AC75" s="120"/>
      <c r="AD75" s="2"/>
      <c r="AE75" s="175"/>
      <c r="AF75" s="176"/>
      <c r="AG75" s="200"/>
      <c r="AH75" s="188"/>
      <c r="AI75" s="189"/>
      <c r="AJ75" s="192"/>
      <c r="AK75" s="190"/>
      <c r="AL75" s="191"/>
      <c r="AM75" s="192"/>
      <c r="AN75" s="193"/>
      <c r="AO75" s="211"/>
      <c r="AP75" s="207"/>
      <c r="AQ75" s="208"/>
      <c r="AR75" s="208"/>
      <c r="AS75" s="207"/>
      <c r="AT75" s="209"/>
      <c r="AU75" s="209"/>
      <c r="AV75" s="212"/>
      <c r="AY75" s="216"/>
      <c r="AZ75" s="216"/>
      <c r="BA75" s="215"/>
    </row>
    <row r="76" customHeight="1" spans="1:53">
      <c r="A76" s="153"/>
      <c r="B76" s="154"/>
      <c r="C76" s="156"/>
      <c r="D76" s="156"/>
      <c r="E76" s="156"/>
      <c r="F76" s="157"/>
      <c r="G76" s="158"/>
      <c r="H76" s="159"/>
      <c r="I76" s="162"/>
      <c r="J76" s="162"/>
      <c r="K76" s="166"/>
      <c r="L76" s="164"/>
      <c r="M76" s="164"/>
      <c r="N76" s="164"/>
      <c r="O76" s="164"/>
      <c r="P76" s="165"/>
      <c r="Q76" s="165"/>
      <c r="R76" s="99"/>
      <c r="S76" s="99"/>
      <c r="T76" s="99"/>
      <c r="U76" s="99"/>
      <c r="V76" s="99"/>
      <c r="W76" s="99"/>
      <c r="X76" s="99"/>
      <c r="Y76" s="173"/>
      <c r="Z76" s="174"/>
      <c r="AA76" s="173"/>
      <c r="AB76" s="106"/>
      <c r="AC76" s="120"/>
      <c r="AD76" s="2"/>
      <c r="AE76" s="175"/>
      <c r="AF76" s="176"/>
      <c r="AG76" s="200"/>
      <c r="AH76" s="188"/>
      <c r="AI76" s="189"/>
      <c r="AJ76" s="192"/>
      <c r="AK76" s="190"/>
      <c r="AL76" s="191"/>
      <c r="AM76" s="192"/>
      <c r="AN76" s="193"/>
      <c r="AO76" s="211"/>
      <c r="AP76" s="207"/>
      <c r="AQ76" s="208"/>
      <c r="AR76" s="208"/>
      <c r="AS76" s="207"/>
      <c r="AT76" s="209"/>
      <c r="AU76" s="209"/>
      <c r="AV76" s="212"/>
      <c r="AY76" s="216"/>
      <c r="AZ76" s="216"/>
      <c r="BA76" s="215"/>
    </row>
    <row r="77" customHeight="1" spans="1:53">
      <c r="A77" s="153"/>
      <c r="B77" s="154"/>
      <c r="C77" s="156"/>
      <c r="D77" s="156"/>
      <c r="E77" s="156"/>
      <c r="F77" s="157"/>
      <c r="G77" s="158"/>
      <c r="H77" s="159"/>
      <c r="I77" s="162"/>
      <c r="J77" s="162"/>
      <c r="K77" s="166"/>
      <c r="L77" s="164"/>
      <c r="M77" s="164"/>
      <c r="N77" s="164"/>
      <c r="O77" s="164"/>
      <c r="P77" s="165"/>
      <c r="Q77" s="165"/>
      <c r="R77" s="99"/>
      <c r="S77" s="99"/>
      <c r="T77" s="99"/>
      <c r="U77" s="99"/>
      <c r="V77" s="99"/>
      <c r="W77" s="99"/>
      <c r="X77" s="99"/>
      <c r="Y77" s="173"/>
      <c r="Z77" s="174"/>
      <c r="AA77" s="173"/>
      <c r="AB77" s="106"/>
      <c r="AC77" s="120"/>
      <c r="AD77" s="2"/>
      <c r="AE77" s="175"/>
      <c r="AF77" s="176"/>
      <c r="AG77" s="200"/>
      <c r="AH77" s="188"/>
      <c r="AI77" s="189"/>
      <c r="AJ77" s="192"/>
      <c r="AK77" s="190"/>
      <c r="AL77" s="191"/>
      <c r="AM77" s="192"/>
      <c r="AN77" s="193"/>
      <c r="AO77" s="211"/>
      <c r="AP77" s="207"/>
      <c r="AQ77" s="208"/>
      <c r="AR77" s="208"/>
      <c r="AS77" s="207"/>
      <c r="AT77" s="209"/>
      <c r="AU77" s="209"/>
      <c r="AV77" s="212"/>
      <c r="AY77" s="216"/>
      <c r="AZ77" s="216"/>
      <c r="BA77" s="215"/>
    </row>
    <row r="78" customHeight="1" spans="1:53">
      <c r="A78" s="153"/>
      <c r="B78" s="154"/>
      <c r="C78" s="156"/>
      <c r="D78" s="156"/>
      <c r="E78" s="155"/>
      <c r="F78" s="157"/>
      <c r="G78" s="158"/>
      <c r="H78" s="159"/>
      <c r="I78" s="162"/>
      <c r="J78" s="162"/>
      <c r="K78" s="166"/>
      <c r="L78" s="164"/>
      <c r="M78" s="164"/>
      <c r="N78" s="164"/>
      <c r="O78" s="164"/>
      <c r="P78" s="165"/>
      <c r="Q78" s="165"/>
      <c r="R78" s="99"/>
      <c r="S78" s="99"/>
      <c r="T78" s="99"/>
      <c r="U78" s="99"/>
      <c r="V78" s="99"/>
      <c r="W78" s="99"/>
      <c r="X78" s="99"/>
      <c r="Y78" s="173"/>
      <c r="Z78" s="174"/>
      <c r="AA78" s="173"/>
      <c r="AB78" s="106"/>
      <c r="AC78" s="120"/>
      <c r="AD78" s="2"/>
      <c r="AE78" s="175"/>
      <c r="AF78" s="176"/>
      <c r="AG78" s="200"/>
      <c r="AH78" s="188"/>
      <c r="AI78" s="189"/>
      <c r="AJ78" s="192"/>
      <c r="AK78" s="190"/>
      <c r="AL78" s="191"/>
      <c r="AM78" s="192"/>
      <c r="AN78" s="193"/>
      <c r="AO78" s="211"/>
      <c r="AP78" s="207"/>
      <c r="AQ78" s="208"/>
      <c r="AR78" s="208"/>
      <c r="AS78" s="207"/>
      <c r="AT78" s="209"/>
      <c r="AU78" s="209"/>
      <c r="AV78" s="212"/>
      <c r="AY78" s="216"/>
      <c r="AZ78" s="216"/>
      <c r="BA78" s="215"/>
    </row>
    <row r="79" customHeight="1" spans="1:53">
      <c r="A79" s="153"/>
      <c r="B79" s="154"/>
      <c r="C79" s="156"/>
      <c r="D79" s="156"/>
      <c r="E79" s="155"/>
      <c r="F79" s="157"/>
      <c r="G79" s="158"/>
      <c r="H79" s="159"/>
      <c r="I79" s="162"/>
      <c r="J79" s="162"/>
      <c r="K79" s="166"/>
      <c r="L79" s="164"/>
      <c r="M79" s="164"/>
      <c r="N79" s="164"/>
      <c r="O79" s="164"/>
      <c r="P79" s="165"/>
      <c r="Q79" s="165"/>
      <c r="R79" s="99"/>
      <c r="S79" s="99"/>
      <c r="T79" s="99"/>
      <c r="U79" s="99"/>
      <c r="V79" s="99"/>
      <c r="W79" s="99"/>
      <c r="X79" s="99"/>
      <c r="Y79" s="173"/>
      <c r="Z79" s="174"/>
      <c r="AA79" s="173"/>
      <c r="AB79" s="106"/>
      <c r="AC79" s="120"/>
      <c r="AD79" s="2"/>
      <c r="AE79" s="175"/>
      <c r="AF79" s="176"/>
      <c r="AG79" s="200"/>
      <c r="AH79" s="188"/>
      <c r="AI79" s="189"/>
      <c r="AJ79" s="192"/>
      <c r="AK79" s="190"/>
      <c r="AL79" s="191"/>
      <c r="AM79" s="192"/>
      <c r="AN79" s="193"/>
      <c r="AO79" s="211"/>
      <c r="AP79" s="207"/>
      <c r="AQ79" s="208"/>
      <c r="AR79" s="208"/>
      <c r="AS79" s="207"/>
      <c r="AT79" s="209"/>
      <c r="AU79" s="209"/>
      <c r="AV79" s="212"/>
      <c r="AY79" s="216"/>
      <c r="AZ79" s="216"/>
      <c r="BA79" s="215"/>
    </row>
    <row r="80" customHeight="1" spans="1:53">
      <c r="A80" s="153"/>
      <c r="B80" s="154"/>
      <c r="C80" s="156"/>
      <c r="D80" s="156"/>
      <c r="E80" s="155"/>
      <c r="F80" s="157"/>
      <c r="G80" s="158"/>
      <c r="H80" s="159"/>
      <c r="I80" s="162"/>
      <c r="J80" s="162"/>
      <c r="K80" s="166"/>
      <c r="L80" s="164"/>
      <c r="M80" s="164"/>
      <c r="N80" s="164"/>
      <c r="O80" s="164"/>
      <c r="P80" s="165"/>
      <c r="Q80" s="165"/>
      <c r="R80" s="99"/>
      <c r="S80" s="99"/>
      <c r="T80" s="99"/>
      <c r="U80" s="99"/>
      <c r="V80" s="99"/>
      <c r="W80" s="99"/>
      <c r="X80" s="99"/>
      <c r="Y80" s="173"/>
      <c r="Z80" s="174"/>
      <c r="AA80" s="173"/>
      <c r="AB80" s="106"/>
      <c r="AC80" s="120"/>
      <c r="AD80" s="2"/>
      <c r="AE80" s="175"/>
      <c r="AF80" s="176"/>
      <c r="AG80" s="200"/>
      <c r="AH80" s="188"/>
      <c r="AI80" s="189"/>
      <c r="AJ80" s="192"/>
      <c r="AK80" s="190"/>
      <c r="AL80" s="191"/>
      <c r="AM80" s="192"/>
      <c r="AN80" s="193"/>
      <c r="AO80" s="211"/>
      <c r="AP80" s="207"/>
      <c r="AQ80" s="208"/>
      <c r="AR80" s="208"/>
      <c r="AS80" s="207"/>
      <c r="AT80" s="209"/>
      <c r="AU80" s="209"/>
      <c r="AV80" s="212"/>
      <c r="AY80" s="216"/>
      <c r="AZ80" s="216"/>
      <c r="BA80" s="215"/>
    </row>
    <row r="81" customHeight="1" spans="1:53">
      <c r="A81" s="153"/>
      <c r="B81" s="154"/>
      <c r="C81" s="156"/>
      <c r="D81" s="156"/>
      <c r="E81" s="155"/>
      <c r="F81" s="157"/>
      <c r="G81" s="158"/>
      <c r="H81" s="159"/>
      <c r="I81" s="162"/>
      <c r="J81" s="162"/>
      <c r="K81" s="166"/>
      <c r="L81" s="164"/>
      <c r="M81" s="164"/>
      <c r="N81" s="164"/>
      <c r="O81" s="164"/>
      <c r="P81" s="165"/>
      <c r="Q81" s="165"/>
      <c r="R81" s="99"/>
      <c r="S81" s="99"/>
      <c r="T81" s="99"/>
      <c r="U81" s="99"/>
      <c r="V81" s="99"/>
      <c r="W81" s="99"/>
      <c r="X81" s="99"/>
      <c r="Y81" s="173"/>
      <c r="Z81" s="174"/>
      <c r="AA81" s="173"/>
      <c r="AB81" s="106"/>
      <c r="AC81" s="120"/>
      <c r="AD81" s="2"/>
      <c r="AE81" s="175"/>
      <c r="AF81" s="176"/>
      <c r="AG81" s="200"/>
      <c r="AH81" s="188"/>
      <c r="AI81" s="189"/>
      <c r="AJ81" s="192"/>
      <c r="AK81" s="190"/>
      <c r="AL81" s="191"/>
      <c r="AM81" s="192"/>
      <c r="AN81" s="193"/>
      <c r="AO81" s="211"/>
      <c r="AP81" s="207"/>
      <c r="AQ81" s="208"/>
      <c r="AR81" s="208"/>
      <c r="AS81" s="207"/>
      <c r="AT81" s="209"/>
      <c r="AU81" s="209"/>
      <c r="AV81" s="212"/>
      <c r="AY81" s="216"/>
      <c r="AZ81" s="216"/>
      <c r="BA81" s="215"/>
    </row>
    <row r="82" customHeight="1" spans="1:53">
      <c r="A82" s="153"/>
      <c r="B82" s="154"/>
      <c r="C82" s="156"/>
      <c r="D82" s="156"/>
      <c r="E82" s="155"/>
      <c r="F82" s="157"/>
      <c r="G82" s="158"/>
      <c r="H82" s="159"/>
      <c r="I82" s="162"/>
      <c r="J82" s="162"/>
      <c r="K82" s="166"/>
      <c r="L82" s="164"/>
      <c r="M82" s="164"/>
      <c r="N82" s="164"/>
      <c r="O82" s="164"/>
      <c r="P82" s="165"/>
      <c r="Q82" s="165"/>
      <c r="R82" s="99"/>
      <c r="S82" s="99"/>
      <c r="T82" s="99"/>
      <c r="U82" s="99"/>
      <c r="V82" s="99"/>
      <c r="W82" s="99"/>
      <c r="X82" s="99"/>
      <c r="Y82" s="173"/>
      <c r="Z82" s="174"/>
      <c r="AA82" s="173"/>
      <c r="AB82" s="106"/>
      <c r="AC82" s="120"/>
      <c r="AD82" s="2"/>
      <c r="AE82" s="175"/>
      <c r="AF82" s="176"/>
      <c r="AG82" s="200"/>
      <c r="AH82" s="188"/>
      <c r="AI82" s="189"/>
      <c r="AJ82" s="192"/>
      <c r="AK82" s="190"/>
      <c r="AL82" s="191"/>
      <c r="AM82" s="192"/>
      <c r="AN82" s="193"/>
      <c r="AO82" s="211"/>
      <c r="AP82" s="207"/>
      <c r="AQ82" s="208"/>
      <c r="AR82" s="208"/>
      <c r="AS82" s="207"/>
      <c r="AT82" s="209"/>
      <c r="AU82" s="209"/>
      <c r="AV82" s="212"/>
      <c r="AY82" s="216"/>
      <c r="AZ82" s="216"/>
      <c r="BA82" s="215"/>
    </row>
    <row r="83" customHeight="1" spans="1:53">
      <c r="A83" s="153"/>
      <c r="B83" s="154"/>
      <c r="C83" s="156"/>
      <c r="D83" s="156"/>
      <c r="E83" s="155"/>
      <c r="F83" s="157"/>
      <c r="G83" s="158"/>
      <c r="H83" s="159"/>
      <c r="I83" s="162"/>
      <c r="J83" s="162"/>
      <c r="K83" s="166"/>
      <c r="L83" s="164"/>
      <c r="M83" s="164"/>
      <c r="N83" s="164"/>
      <c r="O83" s="164"/>
      <c r="P83" s="165"/>
      <c r="Q83" s="165"/>
      <c r="R83" s="99"/>
      <c r="S83" s="99"/>
      <c r="T83" s="99"/>
      <c r="U83" s="99"/>
      <c r="V83" s="99"/>
      <c r="W83" s="99"/>
      <c r="X83" s="99"/>
      <c r="Y83" s="173"/>
      <c r="Z83" s="174"/>
      <c r="AA83" s="173"/>
      <c r="AB83" s="106"/>
      <c r="AC83" s="120"/>
      <c r="AD83" s="2"/>
      <c r="AE83" s="175"/>
      <c r="AF83" s="176"/>
      <c r="AG83" s="200"/>
      <c r="AH83" s="188"/>
      <c r="AI83" s="189"/>
      <c r="AJ83" s="192"/>
      <c r="AK83" s="190"/>
      <c r="AL83" s="191"/>
      <c r="AM83" s="192"/>
      <c r="AN83" s="193"/>
      <c r="AO83" s="211"/>
      <c r="AP83" s="207"/>
      <c r="AQ83" s="208"/>
      <c r="AR83" s="208"/>
      <c r="AS83" s="207"/>
      <c r="AT83" s="209"/>
      <c r="AU83" s="209"/>
      <c r="AV83" s="212"/>
      <c r="AY83" s="216"/>
      <c r="AZ83" s="216"/>
      <c r="BA83" s="215"/>
    </row>
    <row r="84" customHeight="1" spans="1:53">
      <c r="A84" s="153"/>
      <c r="B84" s="154"/>
      <c r="C84" s="156"/>
      <c r="D84" s="156"/>
      <c r="E84" s="155"/>
      <c r="F84" s="157"/>
      <c r="G84" s="158"/>
      <c r="H84" s="159"/>
      <c r="I84" s="162"/>
      <c r="J84" s="162"/>
      <c r="K84" s="166"/>
      <c r="L84" s="164"/>
      <c r="M84" s="164"/>
      <c r="N84" s="164"/>
      <c r="O84" s="164"/>
      <c r="P84" s="165"/>
      <c r="Q84" s="165"/>
      <c r="R84" s="99"/>
      <c r="S84" s="99"/>
      <c r="T84" s="99"/>
      <c r="U84" s="99"/>
      <c r="V84" s="99"/>
      <c r="W84" s="99"/>
      <c r="X84" s="99"/>
      <c r="Y84" s="173"/>
      <c r="Z84" s="174"/>
      <c r="AA84" s="173"/>
      <c r="AB84" s="106"/>
      <c r="AC84" s="120"/>
      <c r="AD84" s="2"/>
      <c r="AE84" s="175"/>
      <c r="AF84" s="176"/>
      <c r="AG84" s="200"/>
      <c r="AH84" s="188"/>
      <c r="AI84" s="189"/>
      <c r="AJ84" s="192"/>
      <c r="AK84" s="190"/>
      <c r="AL84" s="191"/>
      <c r="AM84" s="192"/>
      <c r="AN84" s="193"/>
      <c r="AO84" s="211"/>
      <c r="AP84" s="207"/>
      <c r="AQ84" s="208"/>
      <c r="AR84" s="208"/>
      <c r="AS84" s="207"/>
      <c r="AT84" s="209"/>
      <c r="AU84" s="209"/>
      <c r="AV84" s="212"/>
      <c r="AY84" s="216"/>
      <c r="AZ84" s="216"/>
      <c r="BA84" s="215"/>
    </row>
    <row r="85" customHeight="1" spans="1:53">
      <c r="A85" s="153"/>
      <c r="B85" s="154"/>
      <c r="C85" s="156"/>
      <c r="D85" s="156"/>
      <c r="E85" s="155"/>
      <c r="F85" s="157"/>
      <c r="G85" s="158"/>
      <c r="H85" s="159"/>
      <c r="I85" s="162"/>
      <c r="J85" s="162"/>
      <c r="K85" s="166"/>
      <c r="L85" s="164"/>
      <c r="M85" s="164"/>
      <c r="N85" s="164"/>
      <c r="O85" s="164"/>
      <c r="P85" s="165"/>
      <c r="Q85" s="165"/>
      <c r="R85" s="99"/>
      <c r="S85" s="99"/>
      <c r="T85" s="99"/>
      <c r="U85" s="99"/>
      <c r="V85" s="99"/>
      <c r="W85" s="99"/>
      <c r="X85" s="99"/>
      <c r="Y85" s="173"/>
      <c r="Z85" s="174"/>
      <c r="AA85" s="173"/>
      <c r="AB85" s="106"/>
      <c r="AC85" s="120"/>
      <c r="AD85" s="2"/>
      <c r="AE85" s="175"/>
      <c r="AF85" s="176"/>
      <c r="AG85" s="200"/>
      <c r="AH85" s="188"/>
      <c r="AI85" s="189"/>
      <c r="AJ85" s="192"/>
      <c r="AK85" s="190"/>
      <c r="AL85" s="191"/>
      <c r="AM85" s="192"/>
      <c r="AN85" s="193"/>
      <c r="AO85" s="211"/>
      <c r="AP85" s="207"/>
      <c r="AQ85" s="208"/>
      <c r="AR85" s="208"/>
      <c r="AS85" s="207"/>
      <c r="AT85" s="209"/>
      <c r="AU85" s="209"/>
      <c r="AV85" s="212"/>
      <c r="AY85" s="216"/>
      <c r="AZ85" s="216"/>
      <c r="BA85" s="215"/>
    </row>
    <row r="86" customHeight="1" spans="1:53">
      <c r="A86" s="153"/>
      <c r="B86" s="154"/>
      <c r="C86" s="156"/>
      <c r="D86" s="156"/>
      <c r="E86" s="155"/>
      <c r="F86" s="157"/>
      <c r="G86" s="158"/>
      <c r="H86" s="159"/>
      <c r="I86" s="162"/>
      <c r="J86" s="162"/>
      <c r="K86" s="166"/>
      <c r="L86" s="164"/>
      <c r="M86" s="164"/>
      <c r="N86" s="164"/>
      <c r="O86" s="164"/>
      <c r="P86" s="165"/>
      <c r="Q86" s="165"/>
      <c r="R86" s="99"/>
      <c r="S86" s="99"/>
      <c r="T86" s="99"/>
      <c r="U86" s="99"/>
      <c r="V86" s="99"/>
      <c r="W86" s="99"/>
      <c r="X86" s="99"/>
      <c r="Y86" s="173"/>
      <c r="Z86" s="174"/>
      <c r="AA86" s="173"/>
      <c r="AB86" s="106"/>
      <c r="AC86" s="120"/>
      <c r="AD86" s="2"/>
      <c r="AE86" s="175"/>
      <c r="AF86" s="176"/>
      <c r="AG86" s="200"/>
      <c r="AH86" s="188"/>
      <c r="AI86" s="189"/>
      <c r="AJ86" s="192"/>
      <c r="AK86" s="190"/>
      <c r="AL86" s="191"/>
      <c r="AM86" s="192"/>
      <c r="AN86" s="193"/>
      <c r="AO86" s="211"/>
      <c r="AP86" s="207"/>
      <c r="AQ86" s="208"/>
      <c r="AR86" s="208"/>
      <c r="AS86" s="207"/>
      <c r="AT86" s="209"/>
      <c r="AU86" s="209"/>
      <c r="AV86" s="212"/>
      <c r="AY86" s="216"/>
      <c r="AZ86" s="216"/>
      <c r="BA86" s="215"/>
    </row>
    <row r="87" customHeight="1" spans="1:53">
      <c r="A87" s="153"/>
      <c r="B87" s="154"/>
      <c r="C87" s="156"/>
      <c r="D87" s="156"/>
      <c r="E87" s="155"/>
      <c r="F87" s="157"/>
      <c r="G87" s="158"/>
      <c r="H87" s="159"/>
      <c r="I87" s="162"/>
      <c r="J87" s="162"/>
      <c r="K87" s="166"/>
      <c r="L87" s="164"/>
      <c r="M87" s="164"/>
      <c r="N87" s="164"/>
      <c r="O87" s="164"/>
      <c r="P87" s="165"/>
      <c r="Q87" s="165"/>
      <c r="R87" s="99"/>
      <c r="S87" s="99"/>
      <c r="T87" s="99"/>
      <c r="U87" s="99"/>
      <c r="V87" s="99"/>
      <c r="W87" s="99"/>
      <c r="X87" s="99"/>
      <c r="Y87" s="173"/>
      <c r="Z87" s="174"/>
      <c r="AA87" s="173"/>
      <c r="AB87" s="106"/>
      <c r="AC87" s="120"/>
      <c r="AD87" s="2"/>
      <c r="AE87" s="175"/>
      <c r="AF87" s="176"/>
      <c r="AG87" s="200"/>
      <c r="AH87" s="188"/>
      <c r="AI87" s="189"/>
      <c r="AJ87" s="192"/>
      <c r="AK87" s="190"/>
      <c r="AL87" s="191"/>
      <c r="AM87" s="192"/>
      <c r="AN87" s="193"/>
      <c r="AO87" s="211"/>
      <c r="AP87" s="207"/>
      <c r="AQ87" s="208"/>
      <c r="AR87" s="208"/>
      <c r="AS87" s="207"/>
      <c r="AT87" s="209"/>
      <c r="AU87" s="209"/>
      <c r="AV87" s="212"/>
      <c r="AY87" s="216"/>
      <c r="AZ87" s="216"/>
      <c r="BA87" s="215"/>
    </row>
    <row r="88" customHeight="1" spans="1:53">
      <c r="A88" s="153"/>
      <c r="B88" s="154"/>
      <c r="C88" s="156"/>
      <c r="D88" s="156"/>
      <c r="E88" s="155"/>
      <c r="F88" s="157"/>
      <c r="G88" s="158"/>
      <c r="H88" s="159"/>
      <c r="I88" s="162"/>
      <c r="J88" s="162"/>
      <c r="K88" s="166"/>
      <c r="L88" s="164"/>
      <c r="M88" s="164"/>
      <c r="N88" s="164"/>
      <c r="O88" s="164"/>
      <c r="P88" s="165"/>
      <c r="Q88" s="165"/>
      <c r="R88" s="99"/>
      <c r="S88" s="99"/>
      <c r="T88" s="99"/>
      <c r="U88" s="99"/>
      <c r="V88" s="99"/>
      <c r="W88" s="99"/>
      <c r="X88" s="99"/>
      <c r="Y88" s="173"/>
      <c r="Z88" s="174"/>
      <c r="AA88" s="173"/>
      <c r="AB88" s="106"/>
      <c r="AC88" s="120"/>
      <c r="AD88" s="2"/>
      <c r="AE88" s="175"/>
      <c r="AF88" s="176"/>
      <c r="AG88" s="200"/>
      <c r="AH88" s="188"/>
      <c r="AI88" s="189"/>
      <c r="AJ88" s="192"/>
      <c r="AK88" s="190"/>
      <c r="AL88" s="191"/>
      <c r="AM88" s="192"/>
      <c r="AN88" s="193"/>
      <c r="AO88" s="211"/>
      <c r="AP88" s="207"/>
      <c r="AQ88" s="208"/>
      <c r="AR88" s="208"/>
      <c r="AS88" s="207"/>
      <c r="AT88" s="209"/>
      <c r="AU88" s="209"/>
      <c r="AV88" s="212"/>
      <c r="AY88" s="216"/>
      <c r="AZ88" s="216"/>
      <c r="BA88" s="215"/>
    </row>
    <row r="89" customHeight="1" spans="1:53">
      <c r="A89" s="153"/>
      <c r="B89" s="154"/>
      <c r="C89" s="156"/>
      <c r="D89" s="156"/>
      <c r="E89" s="155"/>
      <c r="F89" s="157"/>
      <c r="G89" s="158"/>
      <c r="H89" s="159"/>
      <c r="I89" s="162"/>
      <c r="J89" s="162"/>
      <c r="K89" s="166"/>
      <c r="L89" s="164"/>
      <c r="M89" s="164"/>
      <c r="N89" s="164"/>
      <c r="O89" s="164"/>
      <c r="P89" s="165"/>
      <c r="Q89" s="165"/>
      <c r="R89" s="99"/>
      <c r="S89" s="99"/>
      <c r="T89" s="99"/>
      <c r="U89" s="99"/>
      <c r="V89" s="99"/>
      <c r="W89" s="99"/>
      <c r="X89" s="99"/>
      <c r="Y89" s="173"/>
      <c r="Z89" s="174"/>
      <c r="AA89" s="173"/>
      <c r="AB89" s="106"/>
      <c r="AC89" s="120"/>
      <c r="AD89" s="2"/>
      <c r="AE89" s="175"/>
      <c r="AF89" s="176"/>
      <c r="AG89" s="200"/>
      <c r="AH89" s="188"/>
      <c r="AI89" s="189"/>
      <c r="AJ89" s="192"/>
      <c r="AK89" s="190"/>
      <c r="AL89" s="191"/>
      <c r="AM89" s="192"/>
      <c r="AN89" s="193"/>
      <c r="AO89" s="211"/>
      <c r="AP89" s="207"/>
      <c r="AQ89" s="208"/>
      <c r="AR89" s="208"/>
      <c r="AS89" s="207"/>
      <c r="AT89" s="209"/>
      <c r="AU89" s="209"/>
      <c r="AV89" s="212"/>
      <c r="AY89" s="216"/>
      <c r="AZ89" s="216"/>
      <c r="BA89" s="215"/>
    </row>
    <row r="90" customHeight="1" spans="1:53">
      <c r="A90" s="153"/>
      <c r="B90" s="154"/>
      <c r="C90" s="156"/>
      <c r="D90" s="156"/>
      <c r="E90" s="155"/>
      <c r="F90" s="157"/>
      <c r="G90" s="158"/>
      <c r="H90" s="159"/>
      <c r="I90" s="162"/>
      <c r="J90" s="162"/>
      <c r="K90" s="166"/>
      <c r="L90" s="164"/>
      <c r="M90" s="164"/>
      <c r="N90" s="164"/>
      <c r="O90" s="164"/>
      <c r="P90" s="165"/>
      <c r="Q90" s="165"/>
      <c r="R90" s="99"/>
      <c r="S90" s="99"/>
      <c r="T90" s="99"/>
      <c r="U90" s="99"/>
      <c r="V90" s="99"/>
      <c r="W90" s="99"/>
      <c r="X90" s="99"/>
      <c r="Y90" s="173"/>
      <c r="Z90" s="174"/>
      <c r="AA90" s="173"/>
      <c r="AB90" s="106"/>
      <c r="AC90" s="120"/>
      <c r="AD90" s="2"/>
      <c r="AE90" s="175"/>
      <c r="AF90" s="176"/>
      <c r="AG90" s="200"/>
      <c r="AH90" s="188"/>
      <c r="AI90" s="189"/>
      <c r="AJ90" s="192"/>
      <c r="AK90" s="190"/>
      <c r="AL90" s="191"/>
      <c r="AM90" s="192"/>
      <c r="AN90" s="193"/>
      <c r="AO90" s="211"/>
      <c r="AP90" s="207"/>
      <c r="AQ90" s="208"/>
      <c r="AR90" s="208"/>
      <c r="AS90" s="207"/>
      <c r="AT90" s="209"/>
      <c r="AU90" s="209"/>
      <c r="AV90" s="212"/>
      <c r="AY90" s="216"/>
      <c r="AZ90" s="216"/>
      <c r="BA90" s="215"/>
    </row>
    <row r="91" customHeight="1" spans="1:53">
      <c r="A91" s="153"/>
      <c r="B91" s="154"/>
      <c r="C91" s="156"/>
      <c r="D91" s="156"/>
      <c r="E91" s="155"/>
      <c r="F91" s="157"/>
      <c r="G91" s="158"/>
      <c r="H91" s="159"/>
      <c r="I91" s="162"/>
      <c r="J91" s="162"/>
      <c r="K91" s="166"/>
      <c r="L91" s="164"/>
      <c r="M91" s="164"/>
      <c r="N91" s="164"/>
      <c r="O91" s="164"/>
      <c r="P91" s="165"/>
      <c r="Q91" s="165"/>
      <c r="R91" s="99"/>
      <c r="S91" s="99"/>
      <c r="T91" s="99"/>
      <c r="U91" s="99"/>
      <c r="V91" s="99"/>
      <c r="W91" s="99"/>
      <c r="X91" s="99"/>
      <c r="Y91" s="173"/>
      <c r="Z91" s="174"/>
      <c r="AA91" s="173"/>
      <c r="AB91" s="106"/>
      <c r="AC91" s="120"/>
      <c r="AD91" s="2"/>
      <c r="AE91" s="175"/>
      <c r="AF91" s="176"/>
      <c r="AG91" s="200"/>
      <c r="AH91" s="188"/>
      <c r="AI91" s="189"/>
      <c r="AJ91" s="192"/>
      <c r="AK91" s="190"/>
      <c r="AL91" s="191"/>
      <c r="AM91" s="192"/>
      <c r="AN91" s="193"/>
      <c r="AO91" s="211"/>
      <c r="AP91" s="207"/>
      <c r="AQ91" s="208"/>
      <c r="AR91" s="208"/>
      <c r="AS91" s="207"/>
      <c r="AT91" s="209"/>
      <c r="AU91" s="209"/>
      <c r="AV91" s="212"/>
      <c r="AY91" s="216"/>
      <c r="AZ91" s="216"/>
      <c r="BA91" s="215"/>
    </row>
    <row r="92" customHeight="1" spans="1:53">
      <c r="A92" s="153"/>
      <c r="B92" s="154"/>
      <c r="C92" s="156"/>
      <c r="D92" s="156"/>
      <c r="E92" s="155"/>
      <c r="F92" s="157"/>
      <c r="G92" s="158"/>
      <c r="H92" s="159"/>
      <c r="I92" s="162"/>
      <c r="J92" s="162"/>
      <c r="K92" s="166"/>
      <c r="L92" s="164"/>
      <c r="M92" s="164"/>
      <c r="N92" s="164"/>
      <c r="O92" s="164"/>
      <c r="P92" s="165"/>
      <c r="Q92" s="165"/>
      <c r="R92" s="99"/>
      <c r="S92" s="99"/>
      <c r="T92" s="99"/>
      <c r="U92" s="99"/>
      <c r="V92" s="99"/>
      <c r="W92" s="99"/>
      <c r="X92" s="99"/>
      <c r="Y92" s="173"/>
      <c r="Z92" s="174"/>
      <c r="AA92" s="173"/>
      <c r="AB92" s="106"/>
      <c r="AC92" s="120"/>
      <c r="AD92" s="2"/>
      <c r="AE92" s="175"/>
      <c r="AF92" s="176"/>
      <c r="AG92" s="200"/>
      <c r="AH92" s="188"/>
      <c r="AI92" s="189"/>
      <c r="AJ92" s="192"/>
      <c r="AK92" s="190"/>
      <c r="AL92" s="191"/>
      <c r="AM92" s="192"/>
      <c r="AN92" s="193"/>
      <c r="AO92" s="211"/>
      <c r="AP92" s="207"/>
      <c r="AQ92" s="208"/>
      <c r="AR92" s="208"/>
      <c r="AS92" s="207"/>
      <c r="AT92" s="209"/>
      <c r="AU92" s="209"/>
      <c r="AV92" s="212"/>
      <c r="AY92" s="216"/>
      <c r="AZ92" s="216"/>
      <c r="BA92" s="215"/>
    </row>
    <row r="93" customHeight="1" spans="1:53">
      <c r="A93" s="153"/>
      <c r="B93" s="154"/>
      <c r="C93" s="156"/>
      <c r="D93" s="156"/>
      <c r="E93" s="155"/>
      <c r="F93" s="157"/>
      <c r="G93" s="158"/>
      <c r="H93" s="159"/>
      <c r="I93" s="162"/>
      <c r="J93" s="162"/>
      <c r="K93" s="166"/>
      <c r="L93" s="164"/>
      <c r="M93" s="164"/>
      <c r="N93" s="164"/>
      <c r="O93" s="164"/>
      <c r="P93" s="165"/>
      <c r="Q93" s="165"/>
      <c r="R93" s="99"/>
      <c r="S93" s="99"/>
      <c r="T93" s="99"/>
      <c r="U93" s="99"/>
      <c r="V93" s="99"/>
      <c r="W93" s="99"/>
      <c r="X93" s="99"/>
      <c r="Y93" s="173"/>
      <c r="Z93" s="174"/>
      <c r="AA93" s="173"/>
      <c r="AB93" s="106"/>
      <c r="AC93" s="120"/>
      <c r="AD93" s="2"/>
      <c r="AE93" s="175"/>
      <c r="AF93" s="176"/>
      <c r="AG93" s="200"/>
      <c r="AH93" s="188"/>
      <c r="AI93" s="189"/>
      <c r="AJ93" s="192"/>
      <c r="AK93" s="190"/>
      <c r="AL93" s="191"/>
      <c r="AM93" s="192"/>
      <c r="AN93" s="193"/>
      <c r="AO93" s="211"/>
      <c r="AP93" s="207"/>
      <c r="AQ93" s="208"/>
      <c r="AR93" s="208"/>
      <c r="AS93" s="207"/>
      <c r="AT93" s="209"/>
      <c r="AU93" s="209"/>
      <c r="AV93" s="212"/>
      <c r="AY93" s="216"/>
      <c r="AZ93" s="216"/>
      <c r="BA93" s="215"/>
    </row>
    <row r="94" customHeight="1" spans="1:53">
      <c r="A94" s="153"/>
      <c r="B94" s="154"/>
      <c r="C94" s="156"/>
      <c r="D94" s="156"/>
      <c r="E94" s="155"/>
      <c r="F94" s="157"/>
      <c r="G94" s="158"/>
      <c r="H94" s="159"/>
      <c r="I94" s="217"/>
      <c r="J94" s="217"/>
      <c r="K94" s="166"/>
      <c r="L94" s="164"/>
      <c r="M94" s="164"/>
      <c r="N94" s="164"/>
      <c r="O94" s="164"/>
      <c r="P94" s="165"/>
      <c r="Q94" s="165"/>
      <c r="R94" s="99"/>
      <c r="S94" s="99"/>
      <c r="T94" s="99"/>
      <c r="U94" s="99"/>
      <c r="V94" s="99"/>
      <c r="W94" s="99"/>
      <c r="X94" s="99"/>
      <c r="Y94" s="173"/>
      <c r="Z94" s="174"/>
      <c r="AA94" s="173"/>
      <c r="AB94" s="106"/>
      <c r="AC94" s="120"/>
      <c r="AD94" s="2"/>
      <c r="AE94" s="175"/>
      <c r="AF94" s="176"/>
      <c r="AG94" s="200"/>
      <c r="AH94" s="188"/>
      <c r="AI94" s="189"/>
      <c r="AJ94" s="192"/>
      <c r="AK94" s="190"/>
      <c r="AL94" s="191"/>
      <c r="AM94" s="192"/>
      <c r="AN94" s="193"/>
      <c r="AO94" s="211"/>
      <c r="AP94" s="207"/>
      <c r="AQ94" s="208"/>
      <c r="AR94" s="208"/>
      <c r="AS94" s="207"/>
      <c r="AT94" s="209"/>
      <c r="AU94" s="209"/>
      <c r="AV94" s="212"/>
      <c r="AY94" s="216"/>
      <c r="AZ94" s="216"/>
      <c r="BA94" s="215"/>
    </row>
    <row r="95" customHeight="1" spans="1:53">
      <c r="A95" s="153"/>
      <c r="B95" s="154"/>
      <c r="C95" s="156"/>
      <c r="D95" s="156"/>
      <c r="E95" s="155"/>
      <c r="F95" s="157"/>
      <c r="G95" s="158"/>
      <c r="H95" s="159"/>
      <c r="I95" s="217"/>
      <c r="J95" s="217"/>
      <c r="K95" s="166"/>
      <c r="L95" s="164"/>
      <c r="M95" s="164"/>
      <c r="N95" s="164"/>
      <c r="O95" s="164"/>
      <c r="P95" s="165"/>
      <c r="Q95" s="165"/>
      <c r="R95" s="99"/>
      <c r="S95" s="99"/>
      <c r="T95" s="99"/>
      <c r="U95" s="99"/>
      <c r="V95" s="99"/>
      <c r="W95" s="99"/>
      <c r="X95" s="99"/>
      <c r="Y95" s="173"/>
      <c r="Z95" s="174"/>
      <c r="AA95" s="173"/>
      <c r="AB95" s="106"/>
      <c r="AC95" s="120"/>
      <c r="AD95" s="2"/>
      <c r="AE95" s="175"/>
      <c r="AF95" s="176"/>
      <c r="AG95" s="200"/>
      <c r="AH95" s="188"/>
      <c r="AI95" s="189"/>
      <c r="AJ95" s="192"/>
      <c r="AK95" s="190"/>
      <c r="AL95" s="191"/>
      <c r="AM95" s="192"/>
      <c r="AN95" s="193"/>
      <c r="AO95" s="211"/>
      <c r="AP95" s="207"/>
      <c r="AQ95" s="208"/>
      <c r="AR95" s="208"/>
      <c r="AS95" s="207"/>
      <c r="AT95" s="209"/>
      <c r="AU95" s="209"/>
      <c r="AV95" s="212"/>
      <c r="AY95" s="216"/>
      <c r="AZ95" s="216"/>
      <c r="BA95" s="215"/>
    </row>
    <row r="96" customHeight="1" spans="1:53">
      <c r="A96" s="153"/>
      <c r="B96" s="154"/>
      <c r="C96" s="156"/>
      <c r="D96" s="156"/>
      <c r="E96" s="155"/>
      <c r="F96" s="157"/>
      <c r="G96" s="158"/>
      <c r="H96" s="159"/>
      <c r="I96" s="217"/>
      <c r="J96" s="217"/>
      <c r="K96" s="166"/>
      <c r="L96" s="164"/>
      <c r="M96" s="164"/>
      <c r="N96" s="164"/>
      <c r="O96" s="164"/>
      <c r="P96" s="165"/>
      <c r="Q96" s="165"/>
      <c r="R96" s="99"/>
      <c r="S96" s="99"/>
      <c r="T96" s="99"/>
      <c r="U96" s="99"/>
      <c r="V96" s="99"/>
      <c r="W96" s="99"/>
      <c r="X96" s="99"/>
      <c r="Y96" s="173"/>
      <c r="Z96" s="174"/>
      <c r="AA96" s="173"/>
      <c r="AB96" s="106"/>
      <c r="AC96" s="120"/>
      <c r="AD96" s="2"/>
      <c r="AE96" s="175"/>
      <c r="AF96" s="176"/>
      <c r="AG96" s="200"/>
      <c r="AH96" s="188"/>
      <c r="AI96" s="189"/>
      <c r="AJ96" s="192"/>
      <c r="AK96" s="190"/>
      <c r="AL96" s="191"/>
      <c r="AM96" s="192"/>
      <c r="AN96" s="193"/>
      <c r="AO96" s="211"/>
      <c r="AP96" s="207"/>
      <c r="AQ96" s="208"/>
      <c r="AR96" s="208"/>
      <c r="AS96" s="207"/>
      <c r="AT96" s="209"/>
      <c r="AU96" s="209"/>
      <c r="AV96" s="212"/>
      <c r="AY96" s="216"/>
      <c r="AZ96" s="216"/>
      <c r="BA96" s="215"/>
    </row>
    <row r="97" customHeight="1" spans="1:53">
      <c r="A97" s="153"/>
      <c r="B97" s="154"/>
      <c r="C97" s="156"/>
      <c r="D97" s="156"/>
      <c r="E97" s="155"/>
      <c r="F97" s="157"/>
      <c r="G97" s="158"/>
      <c r="H97" s="159"/>
      <c r="I97" s="217"/>
      <c r="J97" s="217"/>
      <c r="K97" s="166"/>
      <c r="L97" s="164"/>
      <c r="M97" s="164"/>
      <c r="N97" s="164"/>
      <c r="O97" s="164"/>
      <c r="P97" s="165"/>
      <c r="Q97" s="165"/>
      <c r="R97" s="99"/>
      <c r="S97" s="99"/>
      <c r="T97" s="99"/>
      <c r="U97" s="99"/>
      <c r="V97" s="99"/>
      <c r="W97" s="99"/>
      <c r="X97" s="99"/>
      <c r="Y97" s="173"/>
      <c r="Z97" s="174"/>
      <c r="AA97" s="173"/>
      <c r="AB97" s="106"/>
      <c r="AC97" s="120"/>
      <c r="AD97" s="2"/>
      <c r="AE97" s="175"/>
      <c r="AF97" s="176"/>
      <c r="AG97" s="200"/>
      <c r="AH97" s="188"/>
      <c r="AI97" s="189"/>
      <c r="AJ97" s="192"/>
      <c r="AK97" s="190"/>
      <c r="AL97" s="191"/>
      <c r="AM97" s="192"/>
      <c r="AN97" s="193"/>
      <c r="AO97" s="211"/>
      <c r="AP97" s="207"/>
      <c r="AQ97" s="208"/>
      <c r="AR97" s="208"/>
      <c r="AS97" s="207"/>
      <c r="AT97" s="209"/>
      <c r="AU97" s="209"/>
      <c r="AV97" s="212"/>
      <c r="AY97" s="216"/>
      <c r="AZ97" s="216"/>
      <c r="BA97" s="215"/>
    </row>
    <row r="98" customHeight="1" spans="1:53">
      <c r="A98" s="153"/>
      <c r="B98" s="154"/>
      <c r="C98" s="156"/>
      <c r="D98" s="156"/>
      <c r="E98" s="155"/>
      <c r="F98" s="157"/>
      <c r="G98" s="158"/>
      <c r="H98" s="159"/>
      <c r="I98" s="217"/>
      <c r="J98" s="217"/>
      <c r="K98" s="166"/>
      <c r="L98" s="164"/>
      <c r="M98" s="164"/>
      <c r="N98" s="164"/>
      <c r="O98" s="164"/>
      <c r="P98" s="165"/>
      <c r="Q98" s="165"/>
      <c r="R98" s="99"/>
      <c r="S98" s="99"/>
      <c r="T98" s="99"/>
      <c r="U98" s="99"/>
      <c r="V98" s="99"/>
      <c r="W98" s="99"/>
      <c r="X98" s="99"/>
      <c r="Y98" s="173"/>
      <c r="Z98" s="174"/>
      <c r="AA98" s="173"/>
      <c r="AB98" s="106"/>
      <c r="AC98" s="120"/>
      <c r="AD98" s="2"/>
      <c r="AE98" s="175"/>
      <c r="AF98" s="176"/>
      <c r="AG98" s="200"/>
      <c r="AH98" s="188"/>
      <c r="AI98" s="189"/>
      <c r="AJ98" s="192"/>
      <c r="AK98" s="190"/>
      <c r="AL98" s="191"/>
      <c r="AM98" s="192"/>
      <c r="AN98" s="193"/>
      <c r="AO98" s="211"/>
      <c r="AP98" s="207"/>
      <c r="AQ98" s="208"/>
      <c r="AR98" s="208"/>
      <c r="AS98" s="207"/>
      <c r="AT98" s="209"/>
      <c r="AU98" s="209"/>
      <c r="AV98" s="212"/>
      <c r="AY98" s="216"/>
      <c r="AZ98" s="216"/>
      <c r="BA98" s="215"/>
    </row>
    <row r="99" customHeight="1" spans="1:53">
      <c r="A99" s="153"/>
      <c r="B99" s="154"/>
      <c r="C99" s="156"/>
      <c r="D99" s="156"/>
      <c r="E99" s="155"/>
      <c r="F99" s="157"/>
      <c r="G99" s="158"/>
      <c r="H99" s="159"/>
      <c r="I99" s="217"/>
      <c r="J99" s="217"/>
      <c r="K99" s="166"/>
      <c r="L99" s="164"/>
      <c r="M99" s="164"/>
      <c r="N99" s="164"/>
      <c r="O99" s="164"/>
      <c r="P99" s="165"/>
      <c r="Q99" s="165"/>
      <c r="R99" s="99"/>
      <c r="S99" s="99"/>
      <c r="T99" s="99"/>
      <c r="U99" s="99"/>
      <c r="V99" s="99"/>
      <c r="W99" s="99"/>
      <c r="X99" s="99"/>
      <c r="Y99" s="173"/>
      <c r="Z99" s="174"/>
      <c r="AA99" s="173"/>
      <c r="AB99" s="106"/>
      <c r="AC99" s="120"/>
      <c r="AD99" s="2"/>
      <c r="AE99" s="175"/>
      <c r="AF99" s="176"/>
      <c r="AG99" s="200"/>
      <c r="AH99" s="188"/>
      <c r="AI99" s="189"/>
      <c r="AJ99" s="192"/>
      <c r="AK99" s="190"/>
      <c r="AL99" s="191"/>
      <c r="AM99" s="192"/>
      <c r="AN99" s="193"/>
      <c r="AO99" s="211"/>
      <c r="AP99" s="207"/>
      <c r="AQ99" s="208"/>
      <c r="AR99" s="208"/>
      <c r="AS99" s="207"/>
      <c r="AT99" s="209"/>
      <c r="AU99" s="209"/>
      <c r="AV99" s="212"/>
      <c r="AY99" s="216"/>
      <c r="AZ99" s="216"/>
      <c r="BA99" s="215"/>
    </row>
    <row r="100" customHeight="1" spans="1:53">
      <c r="A100" s="153"/>
      <c r="B100" s="154"/>
      <c r="C100" s="156"/>
      <c r="D100" s="156"/>
      <c r="E100" s="155"/>
      <c r="F100" s="157"/>
      <c r="G100" s="158"/>
      <c r="H100" s="159"/>
      <c r="I100" s="217"/>
      <c r="J100" s="217"/>
      <c r="K100" s="166"/>
      <c r="L100" s="164"/>
      <c r="M100" s="164"/>
      <c r="N100" s="164"/>
      <c r="O100" s="164"/>
      <c r="P100" s="165"/>
      <c r="Q100" s="165"/>
      <c r="R100" s="99"/>
      <c r="S100" s="99"/>
      <c r="T100" s="99"/>
      <c r="U100" s="99"/>
      <c r="V100" s="99"/>
      <c r="W100" s="99"/>
      <c r="X100" s="99"/>
      <c r="Y100" s="173"/>
      <c r="Z100" s="174"/>
      <c r="AA100" s="173"/>
      <c r="AB100" s="106"/>
      <c r="AC100" s="120"/>
      <c r="AD100" s="2"/>
      <c r="AE100" s="175"/>
      <c r="AF100" s="176"/>
      <c r="AG100" s="200"/>
      <c r="AH100" s="188"/>
      <c r="AI100" s="189"/>
      <c r="AJ100" s="192"/>
      <c r="AK100" s="190"/>
      <c r="AL100" s="191"/>
      <c r="AM100" s="192"/>
      <c r="AN100" s="193"/>
      <c r="AO100" s="211"/>
      <c r="AP100" s="207"/>
      <c r="AQ100" s="208"/>
      <c r="AR100" s="208"/>
      <c r="AS100" s="207"/>
      <c r="AT100" s="209"/>
      <c r="AU100" s="209"/>
      <c r="AV100" s="212"/>
      <c r="AY100" s="216"/>
      <c r="AZ100" s="216"/>
      <c r="BA100" s="215"/>
    </row>
    <row r="101" customHeight="1" spans="1:53">
      <c r="A101" s="153"/>
      <c r="B101" s="154"/>
      <c r="C101" s="155"/>
      <c r="D101" s="156"/>
      <c r="E101" s="155"/>
      <c r="F101" s="157"/>
      <c r="G101" s="158"/>
      <c r="H101" s="159"/>
      <c r="I101" s="217"/>
      <c r="J101" s="217"/>
      <c r="K101" s="166"/>
      <c r="L101" s="164"/>
      <c r="M101" s="164"/>
      <c r="N101" s="164"/>
      <c r="O101" s="164"/>
      <c r="P101" s="165"/>
      <c r="Q101" s="165"/>
      <c r="R101" s="99"/>
      <c r="S101" s="99"/>
      <c r="T101" s="99"/>
      <c r="U101" s="99"/>
      <c r="V101" s="99"/>
      <c r="W101" s="99"/>
      <c r="X101" s="99"/>
      <c r="Y101" s="173"/>
      <c r="Z101" s="174"/>
      <c r="AA101" s="173"/>
      <c r="AB101" s="106"/>
      <c r="AC101" s="120"/>
      <c r="AD101" s="2"/>
      <c r="AE101" s="175"/>
      <c r="AF101" s="176"/>
      <c r="AG101" s="200"/>
      <c r="AH101" s="188"/>
      <c r="AI101" s="189"/>
      <c r="AJ101" s="192"/>
      <c r="AK101" s="190"/>
      <c r="AL101" s="191"/>
      <c r="AM101" s="192"/>
      <c r="AN101" s="193"/>
      <c r="AO101" s="211"/>
      <c r="AP101" s="207"/>
      <c r="AQ101" s="208"/>
      <c r="AR101" s="208"/>
      <c r="AS101" s="207"/>
      <c r="AT101" s="209"/>
      <c r="AU101" s="209"/>
      <c r="AV101" s="212"/>
      <c r="AY101" s="216"/>
      <c r="AZ101" s="216"/>
      <c r="BA101" s="215"/>
    </row>
    <row r="102" customHeight="1" spans="1:53">
      <c r="A102" s="153"/>
      <c r="B102" s="154"/>
      <c r="C102" s="155"/>
      <c r="D102" s="156"/>
      <c r="E102" s="155"/>
      <c r="F102" s="157"/>
      <c r="G102" s="158"/>
      <c r="H102" s="159"/>
      <c r="I102" s="217"/>
      <c r="J102" s="217"/>
      <c r="K102" s="166"/>
      <c r="L102" s="164"/>
      <c r="M102" s="164"/>
      <c r="N102" s="164"/>
      <c r="O102" s="164"/>
      <c r="P102" s="165"/>
      <c r="Q102" s="165"/>
      <c r="R102" s="99"/>
      <c r="S102" s="99"/>
      <c r="T102" s="99"/>
      <c r="U102" s="99"/>
      <c r="V102" s="99"/>
      <c r="W102" s="99"/>
      <c r="X102" s="99"/>
      <c r="Y102" s="173"/>
      <c r="Z102" s="174"/>
      <c r="AA102" s="173"/>
      <c r="AB102" s="106"/>
      <c r="AC102" s="120"/>
      <c r="AD102" s="2"/>
      <c r="AE102" s="175"/>
      <c r="AF102" s="176"/>
      <c r="AG102" s="200"/>
      <c r="AH102" s="188"/>
      <c r="AI102" s="189"/>
      <c r="AJ102" s="192"/>
      <c r="AK102" s="190"/>
      <c r="AL102" s="191"/>
      <c r="AM102" s="192"/>
      <c r="AN102" s="193"/>
      <c r="AO102" s="211"/>
      <c r="AP102" s="207"/>
      <c r="AQ102" s="208"/>
      <c r="AR102" s="208"/>
      <c r="AS102" s="207"/>
      <c r="AT102" s="209"/>
      <c r="AU102" s="209"/>
      <c r="AV102" s="212"/>
      <c r="AY102" s="216"/>
      <c r="AZ102" s="216"/>
      <c r="BA102" s="215"/>
    </row>
    <row r="103" customHeight="1" spans="1:53">
      <c r="A103" s="153"/>
      <c r="B103" s="154"/>
      <c r="C103" s="155"/>
      <c r="D103" s="156"/>
      <c r="E103" s="155"/>
      <c r="F103" s="157"/>
      <c r="G103" s="158"/>
      <c r="H103" s="159"/>
      <c r="I103" s="217"/>
      <c r="J103" s="217"/>
      <c r="K103" s="166"/>
      <c r="L103" s="164"/>
      <c r="M103" s="164"/>
      <c r="N103" s="164"/>
      <c r="O103" s="164"/>
      <c r="P103" s="165"/>
      <c r="Q103" s="165"/>
      <c r="R103" s="99"/>
      <c r="S103" s="99"/>
      <c r="T103" s="99"/>
      <c r="U103" s="99"/>
      <c r="V103" s="99"/>
      <c r="W103" s="99"/>
      <c r="X103" s="99"/>
      <c r="Y103" s="173"/>
      <c r="Z103" s="174"/>
      <c r="AA103" s="173"/>
      <c r="AB103" s="106"/>
      <c r="AC103" s="120"/>
      <c r="AD103" s="2"/>
      <c r="AE103" s="175"/>
      <c r="AF103" s="176"/>
      <c r="AG103" s="200"/>
      <c r="AH103" s="188"/>
      <c r="AI103" s="189"/>
      <c r="AJ103" s="192"/>
      <c r="AK103" s="190"/>
      <c r="AL103" s="191"/>
      <c r="AM103" s="192"/>
      <c r="AN103" s="193"/>
      <c r="AO103" s="211"/>
      <c r="AP103" s="207"/>
      <c r="AQ103" s="208"/>
      <c r="AR103" s="208"/>
      <c r="AS103" s="207"/>
      <c r="AT103" s="209"/>
      <c r="AU103" s="209"/>
      <c r="AV103" s="212"/>
      <c r="AY103" s="216"/>
      <c r="AZ103" s="216"/>
      <c r="BA103" s="215"/>
    </row>
    <row r="104" customHeight="1" spans="1:53">
      <c r="A104" s="153"/>
      <c r="B104" s="154"/>
      <c r="C104" s="156"/>
      <c r="D104" s="156"/>
      <c r="E104" s="155"/>
      <c r="F104" s="157"/>
      <c r="G104" s="158"/>
      <c r="H104" s="159"/>
      <c r="I104" s="217"/>
      <c r="J104" s="217"/>
      <c r="K104" s="166"/>
      <c r="L104" s="164"/>
      <c r="M104" s="164"/>
      <c r="N104" s="164"/>
      <c r="O104" s="164"/>
      <c r="P104" s="165"/>
      <c r="Q104" s="165"/>
      <c r="R104" s="99"/>
      <c r="S104" s="99"/>
      <c r="T104" s="99"/>
      <c r="U104" s="99"/>
      <c r="V104" s="99"/>
      <c r="W104" s="99"/>
      <c r="X104" s="99"/>
      <c r="Y104" s="173"/>
      <c r="Z104" s="174"/>
      <c r="AA104" s="173"/>
      <c r="AB104" s="106"/>
      <c r="AC104" s="120"/>
      <c r="AD104" s="2"/>
      <c r="AE104" s="175"/>
      <c r="AF104" s="176"/>
      <c r="AG104" s="200"/>
      <c r="AH104" s="188"/>
      <c r="AI104" s="189"/>
      <c r="AJ104" s="192"/>
      <c r="AK104" s="190"/>
      <c r="AL104" s="191"/>
      <c r="AM104" s="192"/>
      <c r="AN104" s="193"/>
      <c r="AO104" s="211"/>
      <c r="AP104" s="207"/>
      <c r="AQ104" s="208"/>
      <c r="AR104" s="208"/>
      <c r="AS104" s="207"/>
      <c r="AT104" s="209"/>
      <c r="AU104" s="209"/>
      <c r="AV104" s="212"/>
      <c r="AY104" s="216"/>
      <c r="AZ104" s="216"/>
      <c r="BA104" s="215"/>
    </row>
    <row r="105" customHeight="1" spans="1:53">
      <c r="A105" s="153"/>
      <c r="B105" s="154"/>
      <c r="C105" s="156"/>
      <c r="D105" s="156"/>
      <c r="E105" s="155"/>
      <c r="F105" s="157"/>
      <c r="G105" s="158"/>
      <c r="H105" s="159"/>
      <c r="I105" s="217"/>
      <c r="J105" s="217"/>
      <c r="K105" s="166"/>
      <c r="L105" s="164"/>
      <c r="M105" s="164"/>
      <c r="N105" s="164"/>
      <c r="O105" s="164"/>
      <c r="P105" s="165"/>
      <c r="Q105" s="165"/>
      <c r="R105" s="99"/>
      <c r="S105" s="99"/>
      <c r="T105" s="99"/>
      <c r="U105" s="99"/>
      <c r="V105" s="99"/>
      <c r="W105" s="99"/>
      <c r="X105" s="99"/>
      <c r="Y105" s="173"/>
      <c r="Z105" s="174"/>
      <c r="AA105" s="173"/>
      <c r="AB105" s="106"/>
      <c r="AC105" s="120"/>
      <c r="AD105" s="2"/>
      <c r="AE105" s="175"/>
      <c r="AF105" s="176"/>
      <c r="AG105" s="200"/>
      <c r="AH105" s="188"/>
      <c r="AI105" s="189"/>
      <c r="AJ105" s="192"/>
      <c r="AK105" s="190"/>
      <c r="AL105" s="191"/>
      <c r="AM105" s="192"/>
      <c r="AN105" s="193"/>
      <c r="AO105" s="211"/>
      <c r="AP105" s="207"/>
      <c r="AQ105" s="208"/>
      <c r="AR105" s="208"/>
      <c r="AS105" s="207"/>
      <c r="AT105" s="209"/>
      <c r="AU105" s="209"/>
      <c r="AV105" s="212"/>
      <c r="AY105" s="216"/>
      <c r="AZ105" s="216"/>
      <c r="BA105" s="215"/>
    </row>
    <row r="106" customHeight="1" spans="1:53">
      <c r="A106" s="153"/>
      <c r="B106" s="154"/>
      <c r="C106" s="156"/>
      <c r="D106" s="156"/>
      <c r="E106" s="155"/>
      <c r="F106" s="157"/>
      <c r="G106" s="158"/>
      <c r="H106" s="159"/>
      <c r="I106" s="217"/>
      <c r="J106" s="217"/>
      <c r="K106" s="166"/>
      <c r="L106" s="164"/>
      <c r="M106" s="164"/>
      <c r="N106" s="164"/>
      <c r="O106" s="164"/>
      <c r="P106" s="165"/>
      <c r="Q106" s="165"/>
      <c r="R106" s="99"/>
      <c r="S106" s="99"/>
      <c r="T106" s="99"/>
      <c r="U106" s="99"/>
      <c r="V106" s="99"/>
      <c r="W106" s="99"/>
      <c r="X106" s="99"/>
      <c r="Y106" s="173"/>
      <c r="Z106" s="174"/>
      <c r="AA106" s="173"/>
      <c r="AB106" s="106"/>
      <c r="AC106" s="120"/>
      <c r="AD106" s="2"/>
      <c r="AE106" s="175"/>
      <c r="AF106" s="176"/>
      <c r="AG106" s="200"/>
      <c r="AH106" s="188"/>
      <c r="AI106" s="189"/>
      <c r="AJ106" s="192"/>
      <c r="AK106" s="190"/>
      <c r="AL106" s="191"/>
      <c r="AM106" s="192"/>
      <c r="AN106" s="193"/>
      <c r="AO106" s="211"/>
      <c r="AP106" s="207"/>
      <c r="AQ106" s="208"/>
      <c r="AR106" s="208"/>
      <c r="AS106" s="207"/>
      <c r="AT106" s="209"/>
      <c r="AU106" s="209"/>
      <c r="AV106" s="212"/>
      <c r="AY106" s="216"/>
      <c r="AZ106" s="216"/>
      <c r="BA106" s="215"/>
    </row>
    <row r="107" customHeight="1" spans="1:53">
      <c r="A107" s="153"/>
      <c r="B107" s="154"/>
      <c r="C107" s="156"/>
      <c r="D107" s="156"/>
      <c r="E107" s="155"/>
      <c r="F107" s="157"/>
      <c r="G107" s="158"/>
      <c r="H107" s="159"/>
      <c r="I107" s="217"/>
      <c r="J107" s="217"/>
      <c r="K107" s="166"/>
      <c r="L107" s="164"/>
      <c r="M107" s="164"/>
      <c r="N107" s="164"/>
      <c r="O107" s="164"/>
      <c r="P107" s="165"/>
      <c r="Q107" s="165"/>
      <c r="R107" s="99"/>
      <c r="S107" s="99"/>
      <c r="T107" s="99"/>
      <c r="U107" s="99"/>
      <c r="V107" s="99"/>
      <c r="W107" s="99"/>
      <c r="X107" s="99"/>
      <c r="Y107" s="173"/>
      <c r="Z107" s="174"/>
      <c r="AA107" s="173"/>
      <c r="AB107" s="106"/>
      <c r="AC107" s="120"/>
      <c r="AD107" s="2"/>
      <c r="AE107" s="175"/>
      <c r="AF107" s="176"/>
      <c r="AG107" s="200"/>
      <c r="AH107" s="188"/>
      <c r="AI107" s="189"/>
      <c r="AJ107" s="192"/>
      <c r="AK107" s="190"/>
      <c r="AL107" s="191"/>
      <c r="AM107" s="192"/>
      <c r="AN107" s="193"/>
      <c r="AO107" s="211"/>
      <c r="AP107" s="207"/>
      <c r="AQ107" s="208"/>
      <c r="AR107" s="208"/>
      <c r="AS107" s="207"/>
      <c r="AT107" s="209"/>
      <c r="AU107" s="209"/>
      <c r="AV107" s="212"/>
      <c r="AY107" s="216"/>
      <c r="AZ107" s="216"/>
      <c r="BA107" s="215"/>
    </row>
    <row r="108" customHeight="1" spans="1:53">
      <c r="A108" s="153"/>
      <c r="B108" s="154"/>
      <c r="C108" s="156"/>
      <c r="D108" s="156"/>
      <c r="E108" s="155"/>
      <c r="F108" s="157"/>
      <c r="G108" s="158"/>
      <c r="H108" s="159"/>
      <c r="I108" s="217"/>
      <c r="J108" s="217"/>
      <c r="K108" s="166"/>
      <c r="L108" s="164"/>
      <c r="M108" s="164"/>
      <c r="N108" s="164"/>
      <c r="O108" s="164"/>
      <c r="P108" s="165"/>
      <c r="Q108" s="165"/>
      <c r="R108" s="99"/>
      <c r="S108" s="99"/>
      <c r="T108" s="99"/>
      <c r="U108" s="99"/>
      <c r="V108" s="99"/>
      <c r="W108" s="99"/>
      <c r="X108" s="99"/>
      <c r="Y108" s="173"/>
      <c r="Z108" s="174"/>
      <c r="AA108" s="173"/>
      <c r="AB108" s="106"/>
      <c r="AC108" s="120"/>
      <c r="AD108" s="2"/>
      <c r="AE108" s="175"/>
      <c r="AF108" s="176"/>
      <c r="AG108" s="200"/>
      <c r="AH108" s="188"/>
      <c r="AI108" s="189"/>
      <c r="AJ108" s="192"/>
      <c r="AK108" s="190"/>
      <c r="AL108" s="191"/>
      <c r="AM108" s="192"/>
      <c r="AN108" s="193"/>
      <c r="AO108" s="211"/>
      <c r="AP108" s="207"/>
      <c r="AQ108" s="208"/>
      <c r="AR108" s="208"/>
      <c r="AS108" s="207"/>
      <c r="AT108" s="209"/>
      <c r="AU108" s="209"/>
      <c r="AV108" s="212"/>
      <c r="AY108" s="216"/>
      <c r="AZ108" s="216"/>
      <c r="BA108" s="215"/>
    </row>
    <row r="109" customHeight="1" spans="1:53">
      <c r="A109" s="153"/>
      <c r="B109" s="154"/>
      <c r="C109" s="156"/>
      <c r="D109" s="156"/>
      <c r="E109" s="155"/>
      <c r="F109" s="157"/>
      <c r="G109" s="158"/>
      <c r="H109" s="159"/>
      <c r="I109" s="217"/>
      <c r="J109" s="217"/>
      <c r="K109" s="166"/>
      <c r="L109" s="164"/>
      <c r="M109" s="164"/>
      <c r="N109" s="164"/>
      <c r="O109" s="164"/>
      <c r="P109" s="165"/>
      <c r="Q109" s="165"/>
      <c r="R109" s="99"/>
      <c r="S109" s="99"/>
      <c r="T109" s="99"/>
      <c r="U109" s="99"/>
      <c r="V109" s="99"/>
      <c r="W109" s="99"/>
      <c r="X109" s="99"/>
      <c r="Y109" s="173"/>
      <c r="Z109" s="174"/>
      <c r="AA109" s="173"/>
      <c r="AB109" s="106"/>
      <c r="AC109" s="120"/>
      <c r="AD109" s="2"/>
      <c r="AE109" s="175"/>
      <c r="AF109" s="176"/>
      <c r="AG109" s="200"/>
      <c r="AH109" s="188"/>
      <c r="AI109" s="189"/>
      <c r="AJ109" s="192"/>
      <c r="AK109" s="190"/>
      <c r="AL109" s="191"/>
      <c r="AM109" s="192"/>
      <c r="AN109" s="193"/>
      <c r="AO109" s="211"/>
      <c r="AP109" s="207"/>
      <c r="AQ109" s="208"/>
      <c r="AR109" s="208"/>
      <c r="AS109" s="207"/>
      <c r="AT109" s="209"/>
      <c r="AU109" s="209"/>
      <c r="AV109" s="212"/>
      <c r="AY109" s="216"/>
      <c r="AZ109" s="216"/>
      <c r="BA109" s="215"/>
    </row>
    <row r="110" customHeight="1" spans="1:53">
      <c r="A110" s="153"/>
      <c r="B110" s="154"/>
      <c r="C110" s="156"/>
      <c r="D110" s="156"/>
      <c r="E110" s="155"/>
      <c r="F110" s="157"/>
      <c r="G110" s="158"/>
      <c r="H110" s="159"/>
      <c r="I110" s="217"/>
      <c r="J110" s="217"/>
      <c r="K110" s="166"/>
      <c r="L110" s="164"/>
      <c r="M110" s="164"/>
      <c r="N110" s="164"/>
      <c r="O110" s="164"/>
      <c r="P110" s="165"/>
      <c r="Q110" s="165"/>
      <c r="R110" s="99"/>
      <c r="S110" s="99"/>
      <c r="T110" s="99"/>
      <c r="U110" s="99"/>
      <c r="V110" s="99"/>
      <c r="W110" s="99"/>
      <c r="X110" s="99"/>
      <c r="Y110" s="173"/>
      <c r="Z110" s="174"/>
      <c r="AA110" s="173"/>
      <c r="AB110" s="106"/>
      <c r="AC110" s="120"/>
      <c r="AD110" s="2"/>
      <c r="AE110" s="175"/>
      <c r="AF110" s="176"/>
      <c r="AG110" s="200"/>
      <c r="AH110" s="188"/>
      <c r="AI110" s="189"/>
      <c r="AJ110" s="192"/>
      <c r="AK110" s="190"/>
      <c r="AL110" s="191"/>
      <c r="AM110" s="192"/>
      <c r="AN110" s="193"/>
      <c r="AO110" s="211"/>
      <c r="AP110" s="207"/>
      <c r="AQ110" s="208"/>
      <c r="AR110" s="208"/>
      <c r="AS110" s="207"/>
      <c r="AT110" s="209"/>
      <c r="AU110" s="209"/>
      <c r="AV110" s="212"/>
      <c r="AY110" s="216"/>
      <c r="AZ110" s="216"/>
      <c r="BA110" s="215"/>
    </row>
    <row r="111" customHeight="1" spans="1:53">
      <c r="A111" s="153"/>
      <c r="B111" s="154"/>
      <c r="C111" s="156"/>
      <c r="D111" s="156"/>
      <c r="E111" s="155"/>
      <c r="F111" s="157"/>
      <c r="G111" s="158"/>
      <c r="H111" s="159"/>
      <c r="I111" s="162"/>
      <c r="J111" s="162"/>
      <c r="K111" s="166"/>
      <c r="L111" s="164"/>
      <c r="M111" s="164"/>
      <c r="N111" s="164"/>
      <c r="O111" s="164"/>
      <c r="P111" s="165"/>
      <c r="Q111" s="165"/>
      <c r="R111" s="99"/>
      <c r="S111" s="99"/>
      <c r="T111" s="99"/>
      <c r="U111" s="99"/>
      <c r="V111" s="99"/>
      <c r="W111" s="99"/>
      <c r="X111" s="99"/>
      <c r="Y111" s="173"/>
      <c r="Z111" s="174"/>
      <c r="AA111" s="173"/>
      <c r="AB111" s="106"/>
      <c r="AC111" s="120"/>
      <c r="AD111" s="2"/>
      <c r="AE111" s="175"/>
      <c r="AF111" s="176"/>
      <c r="AG111" s="200"/>
      <c r="AH111" s="188"/>
      <c r="AI111" s="189"/>
      <c r="AJ111" s="192"/>
      <c r="AK111" s="190"/>
      <c r="AL111" s="191"/>
      <c r="AM111" s="192"/>
      <c r="AN111" s="193"/>
      <c r="AO111" s="211"/>
      <c r="AP111" s="207"/>
      <c r="AQ111" s="208"/>
      <c r="AR111" s="208"/>
      <c r="AS111" s="207"/>
      <c r="AT111" s="209"/>
      <c r="AU111" s="209"/>
      <c r="AV111" s="212"/>
      <c r="AY111" s="216"/>
      <c r="AZ111" s="216"/>
      <c r="BA111" s="215"/>
    </row>
    <row r="112" customHeight="1" spans="1:53">
      <c r="A112" s="153"/>
      <c r="B112" s="154"/>
      <c r="C112" s="156"/>
      <c r="D112" s="156"/>
      <c r="E112" s="155"/>
      <c r="F112" s="157"/>
      <c r="G112" s="158"/>
      <c r="H112" s="159"/>
      <c r="I112" s="162"/>
      <c r="J112" s="162"/>
      <c r="K112" s="166"/>
      <c r="L112" s="164"/>
      <c r="M112" s="164"/>
      <c r="N112" s="164"/>
      <c r="O112" s="164"/>
      <c r="P112" s="165"/>
      <c r="Q112" s="165"/>
      <c r="R112" s="99"/>
      <c r="S112" s="99"/>
      <c r="T112" s="99"/>
      <c r="U112" s="99"/>
      <c r="V112" s="99"/>
      <c r="W112" s="99"/>
      <c r="X112" s="99"/>
      <c r="Y112" s="173"/>
      <c r="Z112" s="174"/>
      <c r="AA112" s="173"/>
      <c r="AB112" s="106"/>
      <c r="AC112" s="120"/>
      <c r="AD112" s="2"/>
      <c r="AE112" s="175"/>
      <c r="AF112" s="176"/>
      <c r="AG112" s="200"/>
      <c r="AH112" s="188"/>
      <c r="AI112" s="189"/>
      <c r="AJ112" s="192"/>
      <c r="AK112" s="190"/>
      <c r="AL112" s="191"/>
      <c r="AM112" s="192"/>
      <c r="AN112" s="193"/>
      <c r="AO112" s="211"/>
      <c r="AP112" s="207"/>
      <c r="AQ112" s="208"/>
      <c r="AR112" s="208"/>
      <c r="AS112" s="207"/>
      <c r="AT112" s="209"/>
      <c r="AU112" s="209"/>
      <c r="AV112" s="212"/>
      <c r="AY112" s="216"/>
      <c r="AZ112" s="216"/>
      <c r="BA112" s="215"/>
    </row>
    <row r="113" customHeight="1" spans="1:53">
      <c r="A113" s="153"/>
      <c r="B113" s="154"/>
      <c r="C113" s="156"/>
      <c r="D113" s="156"/>
      <c r="E113" s="155"/>
      <c r="F113" s="157"/>
      <c r="G113" s="158"/>
      <c r="H113" s="159"/>
      <c r="I113" s="217"/>
      <c r="J113" s="217"/>
      <c r="K113" s="166"/>
      <c r="L113" s="164"/>
      <c r="M113" s="164"/>
      <c r="N113" s="164"/>
      <c r="O113" s="164"/>
      <c r="P113" s="165"/>
      <c r="Q113" s="165"/>
      <c r="R113" s="99"/>
      <c r="S113" s="99"/>
      <c r="T113" s="99"/>
      <c r="U113" s="99"/>
      <c r="V113" s="99"/>
      <c r="W113" s="99"/>
      <c r="X113" s="99"/>
      <c r="Y113" s="173"/>
      <c r="Z113" s="174"/>
      <c r="AA113" s="173"/>
      <c r="AB113" s="106"/>
      <c r="AC113" s="120"/>
      <c r="AD113" s="2"/>
      <c r="AE113" s="175"/>
      <c r="AF113" s="176"/>
      <c r="AG113" s="200"/>
      <c r="AH113" s="188"/>
      <c r="AI113" s="189"/>
      <c r="AJ113" s="192"/>
      <c r="AK113" s="190"/>
      <c r="AL113" s="191"/>
      <c r="AM113" s="192"/>
      <c r="AN113" s="193"/>
      <c r="AO113" s="211"/>
      <c r="AP113" s="207"/>
      <c r="AQ113" s="208"/>
      <c r="AR113" s="208"/>
      <c r="AS113" s="207"/>
      <c r="AT113" s="209"/>
      <c r="AU113" s="209"/>
      <c r="AV113" s="212"/>
      <c r="AY113" s="216"/>
      <c r="AZ113" s="216"/>
      <c r="BA113" s="215"/>
    </row>
    <row r="114" customHeight="1" spans="1:53">
      <c r="A114" s="153"/>
      <c r="B114" s="154"/>
      <c r="C114" s="156"/>
      <c r="D114" s="156"/>
      <c r="E114" s="155"/>
      <c r="F114" s="157"/>
      <c r="G114" s="158"/>
      <c r="H114" s="159"/>
      <c r="I114" s="217"/>
      <c r="J114" s="217"/>
      <c r="K114" s="166"/>
      <c r="L114" s="164"/>
      <c r="M114" s="164"/>
      <c r="N114" s="164"/>
      <c r="O114" s="164"/>
      <c r="P114" s="165"/>
      <c r="Q114" s="165"/>
      <c r="R114" s="99"/>
      <c r="S114" s="99"/>
      <c r="T114" s="99"/>
      <c r="U114" s="99"/>
      <c r="V114" s="99"/>
      <c r="W114" s="99"/>
      <c r="X114" s="99"/>
      <c r="Y114" s="173"/>
      <c r="Z114" s="174"/>
      <c r="AA114" s="173"/>
      <c r="AB114" s="106"/>
      <c r="AC114" s="120"/>
      <c r="AD114" s="2"/>
      <c r="AE114" s="175"/>
      <c r="AF114" s="176"/>
      <c r="AG114" s="200"/>
      <c r="AH114" s="188"/>
      <c r="AI114" s="189"/>
      <c r="AJ114" s="192"/>
      <c r="AK114" s="190"/>
      <c r="AL114" s="191"/>
      <c r="AM114" s="192"/>
      <c r="AN114" s="193"/>
      <c r="AO114" s="211"/>
      <c r="AP114" s="207"/>
      <c r="AQ114" s="208"/>
      <c r="AR114" s="208"/>
      <c r="AS114" s="207"/>
      <c r="AT114" s="209"/>
      <c r="AU114" s="209"/>
      <c r="AV114" s="212"/>
      <c r="AY114" s="216"/>
      <c r="AZ114" s="216"/>
      <c r="BA114" s="215"/>
    </row>
    <row r="115" customHeight="1" spans="1:53">
      <c r="A115" s="153"/>
      <c r="B115" s="154"/>
      <c r="C115" s="156"/>
      <c r="D115" s="156"/>
      <c r="E115" s="155"/>
      <c r="F115" s="157"/>
      <c r="G115" s="158"/>
      <c r="H115" s="159"/>
      <c r="I115" s="217"/>
      <c r="J115" s="217"/>
      <c r="K115" s="166"/>
      <c r="L115" s="164"/>
      <c r="M115" s="164"/>
      <c r="N115" s="164"/>
      <c r="O115" s="164"/>
      <c r="P115" s="165"/>
      <c r="Q115" s="165"/>
      <c r="R115" s="99"/>
      <c r="S115" s="99"/>
      <c r="T115" s="99"/>
      <c r="U115" s="99"/>
      <c r="V115" s="99"/>
      <c r="W115" s="99"/>
      <c r="X115" s="99"/>
      <c r="Y115" s="173"/>
      <c r="Z115" s="174"/>
      <c r="AA115" s="173"/>
      <c r="AB115" s="106"/>
      <c r="AC115" s="120"/>
      <c r="AD115" s="2"/>
      <c r="AE115" s="175"/>
      <c r="AF115" s="176"/>
      <c r="AG115" s="200"/>
      <c r="AH115" s="188"/>
      <c r="AI115" s="189"/>
      <c r="AJ115" s="192"/>
      <c r="AK115" s="190"/>
      <c r="AL115" s="191"/>
      <c r="AM115" s="192"/>
      <c r="AN115" s="193"/>
      <c r="AO115" s="211"/>
      <c r="AP115" s="207"/>
      <c r="AQ115" s="208"/>
      <c r="AR115" s="208"/>
      <c r="AS115" s="207"/>
      <c r="AT115" s="209"/>
      <c r="AU115" s="209"/>
      <c r="AV115" s="212"/>
      <c r="AY115" s="216"/>
      <c r="AZ115" s="216"/>
      <c r="BA115" s="215"/>
    </row>
    <row r="116" customHeight="1" spans="1:53">
      <c r="A116" s="153"/>
      <c r="B116" s="154"/>
      <c r="C116" s="156"/>
      <c r="D116" s="156"/>
      <c r="E116" s="155"/>
      <c r="F116" s="157"/>
      <c r="G116" s="158"/>
      <c r="H116" s="159"/>
      <c r="I116" s="217"/>
      <c r="J116" s="217"/>
      <c r="K116" s="166"/>
      <c r="L116" s="164"/>
      <c r="M116" s="164"/>
      <c r="N116" s="164"/>
      <c r="O116" s="164"/>
      <c r="P116" s="165"/>
      <c r="Q116" s="165"/>
      <c r="R116" s="99"/>
      <c r="S116" s="99"/>
      <c r="T116" s="99"/>
      <c r="U116" s="99"/>
      <c r="V116" s="99"/>
      <c r="W116" s="99"/>
      <c r="X116" s="99"/>
      <c r="Y116" s="173"/>
      <c r="Z116" s="174"/>
      <c r="AA116" s="173"/>
      <c r="AB116" s="106"/>
      <c r="AC116" s="120"/>
      <c r="AD116" s="2"/>
      <c r="AE116" s="175"/>
      <c r="AF116" s="176"/>
      <c r="AG116" s="200"/>
      <c r="AH116" s="188"/>
      <c r="AI116" s="189"/>
      <c r="AJ116" s="192"/>
      <c r="AK116" s="190"/>
      <c r="AL116" s="191"/>
      <c r="AM116" s="192"/>
      <c r="AN116" s="193"/>
      <c r="AO116" s="211"/>
      <c r="AP116" s="207"/>
      <c r="AQ116" s="208"/>
      <c r="AR116" s="208"/>
      <c r="AS116" s="207"/>
      <c r="AT116" s="209"/>
      <c r="AU116" s="209"/>
      <c r="AV116" s="212"/>
      <c r="AY116" s="216"/>
      <c r="AZ116" s="216"/>
      <c r="BA116" s="215"/>
    </row>
    <row r="117" customHeight="1" spans="1:53">
      <c r="A117" s="153"/>
      <c r="B117" s="154"/>
      <c r="C117" s="156"/>
      <c r="D117" s="156"/>
      <c r="E117" s="155"/>
      <c r="F117" s="157"/>
      <c r="G117" s="158"/>
      <c r="H117" s="159"/>
      <c r="I117" s="217"/>
      <c r="J117" s="217"/>
      <c r="K117" s="166"/>
      <c r="L117" s="164"/>
      <c r="M117" s="164"/>
      <c r="N117" s="164"/>
      <c r="O117" s="164"/>
      <c r="P117" s="165"/>
      <c r="Q117" s="165"/>
      <c r="R117" s="99"/>
      <c r="S117" s="99"/>
      <c r="T117" s="99"/>
      <c r="U117" s="99"/>
      <c r="V117" s="99"/>
      <c r="W117" s="99"/>
      <c r="X117" s="99"/>
      <c r="Y117" s="173"/>
      <c r="Z117" s="174"/>
      <c r="AA117" s="173"/>
      <c r="AB117" s="106"/>
      <c r="AC117" s="120"/>
      <c r="AD117" s="2"/>
      <c r="AE117" s="175"/>
      <c r="AF117" s="176"/>
      <c r="AG117" s="200"/>
      <c r="AH117" s="188"/>
      <c r="AI117" s="189"/>
      <c r="AJ117" s="192"/>
      <c r="AK117" s="190"/>
      <c r="AL117" s="191"/>
      <c r="AM117" s="192"/>
      <c r="AN117" s="193"/>
      <c r="AO117" s="211"/>
      <c r="AP117" s="207"/>
      <c r="AQ117" s="208"/>
      <c r="AR117" s="208"/>
      <c r="AS117" s="207"/>
      <c r="AT117" s="209"/>
      <c r="AU117" s="209"/>
      <c r="AV117" s="212"/>
      <c r="AY117" s="216"/>
      <c r="AZ117" s="216"/>
      <c r="BA117" s="215"/>
    </row>
    <row r="118" customHeight="1" spans="1:53">
      <c r="A118" s="153"/>
      <c r="B118" s="154"/>
      <c r="C118" s="156"/>
      <c r="D118" s="156"/>
      <c r="E118" s="155"/>
      <c r="F118" s="157"/>
      <c r="G118" s="158"/>
      <c r="H118" s="159"/>
      <c r="I118" s="217"/>
      <c r="J118" s="217"/>
      <c r="K118" s="166"/>
      <c r="L118" s="164"/>
      <c r="M118" s="164"/>
      <c r="N118" s="164"/>
      <c r="O118" s="164"/>
      <c r="P118" s="165"/>
      <c r="Q118" s="165"/>
      <c r="R118" s="99"/>
      <c r="S118" s="99"/>
      <c r="T118" s="99"/>
      <c r="U118" s="99"/>
      <c r="V118" s="99"/>
      <c r="W118" s="99"/>
      <c r="X118" s="99"/>
      <c r="Y118" s="173"/>
      <c r="Z118" s="174"/>
      <c r="AA118" s="173"/>
      <c r="AB118" s="106"/>
      <c r="AC118" s="120"/>
      <c r="AD118" s="2"/>
      <c r="AE118" s="175"/>
      <c r="AF118" s="176"/>
      <c r="AG118" s="200"/>
      <c r="AH118" s="188"/>
      <c r="AI118" s="189"/>
      <c r="AJ118" s="192"/>
      <c r="AK118" s="190"/>
      <c r="AL118" s="191"/>
      <c r="AM118" s="192"/>
      <c r="AN118" s="193"/>
      <c r="AO118" s="211"/>
      <c r="AP118" s="207"/>
      <c r="AQ118" s="208"/>
      <c r="AR118" s="208"/>
      <c r="AS118" s="207"/>
      <c r="AT118" s="209"/>
      <c r="AU118" s="209"/>
      <c r="AV118" s="212"/>
      <c r="AY118" s="216"/>
      <c r="AZ118" s="216"/>
      <c r="BA118" s="215"/>
    </row>
    <row r="119" customHeight="1" spans="1:53">
      <c r="A119" s="153"/>
      <c r="B119" s="154"/>
      <c r="C119" s="156"/>
      <c r="D119" s="156"/>
      <c r="E119" s="155"/>
      <c r="F119" s="157"/>
      <c r="G119" s="158"/>
      <c r="H119" s="159"/>
      <c r="I119" s="217"/>
      <c r="J119" s="217"/>
      <c r="K119" s="166"/>
      <c r="L119" s="164"/>
      <c r="M119" s="164"/>
      <c r="N119" s="164"/>
      <c r="O119" s="164"/>
      <c r="P119" s="165"/>
      <c r="Q119" s="165"/>
      <c r="R119" s="99"/>
      <c r="S119" s="99"/>
      <c r="T119" s="99"/>
      <c r="U119" s="99"/>
      <c r="V119" s="99"/>
      <c r="W119" s="99"/>
      <c r="X119" s="99"/>
      <c r="Y119" s="173"/>
      <c r="Z119" s="174"/>
      <c r="AA119" s="173"/>
      <c r="AB119" s="106"/>
      <c r="AC119" s="120"/>
      <c r="AD119" s="2"/>
      <c r="AE119" s="175"/>
      <c r="AF119" s="176"/>
      <c r="AG119" s="200"/>
      <c r="AH119" s="188"/>
      <c r="AI119" s="189"/>
      <c r="AJ119" s="192"/>
      <c r="AK119" s="190"/>
      <c r="AL119" s="191"/>
      <c r="AM119" s="192"/>
      <c r="AN119" s="193"/>
      <c r="AO119" s="211"/>
      <c r="AP119" s="207"/>
      <c r="AQ119" s="208"/>
      <c r="AR119" s="208"/>
      <c r="AS119" s="207"/>
      <c r="AT119" s="209"/>
      <c r="AU119" s="209"/>
      <c r="AV119" s="212"/>
      <c r="AY119" s="216"/>
      <c r="AZ119" s="216"/>
      <c r="BA119" s="215"/>
    </row>
    <row r="120" customHeight="1" spans="1:53">
      <c r="A120" s="153"/>
      <c r="B120" s="154"/>
      <c r="C120" s="156"/>
      <c r="D120" s="156"/>
      <c r="E120" s="155"/>
      <c r="F120" s="157"/>
      <c r="G120" s="158"/>
      <c r="H120" s="159"/>
      <c r="I120" s="217"/>
      <c r="J120" s="217"/>
      <c r="K120" s="166"/>
      <c r="L120" s="164"/>
      <c r="M120" s="164"/>
      <c r="N120" s="164"/>
      <c r="O120" s="164"/>
      <c r="P120" s="165"/>
      <c r="Q120" s="165"/>
      <c r="R120" s="99"/>
      <c r="S120" s="99"/>
      <c r="T120" s="99"/>
      <c r="U120" s="99"/>
      <c r="V120" s="99"/>
      <c r="W120" s="99"/>
      <c r="X120" s="99"/>
      <c r="Y120" s="173"/>
      <c r="Z120" s="174"/>
      <c r="AA120" s="173"/>
      <c r="AB120" s="106"/>
      <c r="AC120" s="120"/>
      <c r="AD120" s="2"/>
      <c r="AE120" s="175"/>
      <c r="AF120" s="176"/>
      <c r="AG120" s="200"/>
      <c r="AH120" s="188"/>
      <c r="AI120" s="189"/>
      <c r="AJ120" s="192"/>
      <c r="AK120" s="190"/>
      <c r="AL120" s="191"/>
      <c r="AM120" s="192"/>
      <c r="AN120" s="193"/>
      <c r="AO120" s="211"/>
      <c r="AP120" s="207"/>
      <c r="AQ120" s="208"/>
      <c r="AR120" s="208"/>
      <c r="AS120" s="207"/>
      <c r="AT120" s="209"/>
      <c r="AU120" s="209"/>
      <c r="AV120" s="212"/>
      <c r="AY120" s="216"/>
      <c r="AZ120" s="216"/>
      <c r="BA120" s="215"/>
    </row>
    <row r="121" customHeight="1" spans="1:53">
      <c r="A121" s="153"/>
      <c r="B121" s="154"/>
      <c r="C121" s="156"/>
      <c r="D121" s="156"/>
      <c r="E121" s="155"/>
      <c r="F121" s="157"/>
      <c r="G121" s="158"/>
      <c r="H121" s="159"/>
      <c r="I121" s="217"/>
      <c r="J121" s="217"/>
      <c r="K121" s="166"/>
      <c r="L121" s="164"/>
      <c r="M121" s="164"/>
      <c r="N121" s="164"/>
      <c r="O121" s="164"/>
      <c r="P121" s="165"/>
      <c r="Q121" s="165"/>
      <c r="R121" s="99"/>
      <c r="S121" s="99"/>
      <c r="T121" s="99"/>
      <c r="U121" s="99"/>
      <c r="V121" s="99"/>
      <c r="W121" s="99"/>
      <c r="X121" s="99"/>
      <c r="Y121" s="173"/>
      <c r="Z121" s="174"/>
      <c r="AA121" s="173"/>
      <c r="AB121" s="106"/>
      <c r="AC121" s="120"/>
      <c r="AD121" s="2"/>
      <c r="AE121" s="175"/>
      <c r="AF121" s="176"/>
      <c r="AG121" s="200"/>
      <c r="AH121" s="188"/>
      <c r="AI121" s="189"/>
      <c r="AJ121" s="192"/>
      <c r="AK121" s="190"/>
      <c r="AL121" s="191"/>
      <c r="AM121" s="192"/>
      <c r="AN121" s="193"/>
      <c r="AO121" s="211"/>
      <c r="AP121" s="207"/>
      <c r="AQ121" s="208"/>
      <c r="AR121" s="208"/>
      <c r="AS121" s="207"/>
      <c r="AT121" s="209"/>
      <c r="AU121" s="209"/>
      <c r="AV121" s="212"/>
      <c r="AY121" s="216"/>
      <c r="AZ121" s="216"/>
      <c r="BA121" s="215"/>
    </row>
    <row r="122" customHeight="1" spans="1:53">
      <c r="A122" s="153"/>
      <c r="B122" s="154"/>
      <c r="C122" s="155"/>
      <c r="D122" s="156"/>
      <c r="E122" s="155"/>
      <c r="F122" s="157"/>
      <c r="G122" s="158"/>
      <c r="H122" s="159"/>
      <c r="I122" s="217"/>
      <c r="J122" s="217"/>
      <c r="K122" s="218"/>
      <c r="L122" s="164"/>
      <c r="M122" s="164"/>
      <c r="N122" s="164"/>
      <c r="O122" s="163"/>
      <c r="P122" s="165"/>
      <c r="Q122" s="165"/>
      <c r="R122" s="99"/>
      <c r="S122" s="99"/>
      <c r="T122" s="99"/>
      <c r="U122" s="99"/>
      <c r="V122" s="99"/>
      <c r="W122" s="99"/>
      <c r="X122" s="99"/>
      <c r="Y122" s="173"/>
      <c r="Z122" s="174"/>
      <c r="AA122" s="173"/>
      <c r="AB122" s="106"/>
      <c r="AC122" s="120"/>
      <c r="AD122" s="2"/>
      <c r="AE122" s="175"/>
      <c r="AF122" s="176"/>
      <c r="AG122" s="200"/>
      <c r="AH122" s="188"/>
      <c r="AI122" s="189"/>
      <c r="AJ122" s="192"/>
      <c r="AK122" s="190"/>
      <c r="AL122" s="191"/>
      <c r="AM122" s="192"/>
      <c r="AN122" s="193"/>
      <c r="AO122" s="211"/>
      <c r="AP122" s="207"/>
      <c r="AQ122" s="208"/>
      <c r="AR122" s="208"/>
      <c r="AS122" s="207"/>
      <c r="AT122" s="209"/>
      <c r="AU122" s="209"/>
      <c r="AV122" s="212"/>
      <c r="AY122" s="216"/>
      <c r="AZ122" s="216"/>
      <c r="BA122" s="215"/>
    </row>
    <row r="123" customHeight="1" spans="1:53">
      <c r="A123" s="153"/>
      <c r="B123" s="154"/>
      <c r="C123" s="155"/>
      <c r="D123" s="156"/>
      <c r="E123" s="155"/>
      <c r="F123" s="157"/>
      <c r="G123" s="158"/>
      <c r="H123" s="159"/>
      <c r="I123" s="217"/>
      <c r="J123" s="217"/>
      <c r="K123" s="166"/>
      <c r="L123" s="164"/>
      <c r="M123" s="164"/>
      <c r="N123" s="164"/>
      <c r="O123" s="164"/>
      <c r="P123" s="165"/>
      <c r="Q123" s="165"/>
      <c r="R123" s="99"/>
      <c r="S123" s="99"/>
      <c r="T123" s="99"/>
      <c r="U123" s="99"/>
      <c r="V123" s="99"/>
      <c r="W123" s="99"/>
      <c r="X123" s="99"/>
      <c r="Y123" s="173"/>
      <c r="Z123" s="174"/>
      <c r="AA123" s="173"/>
      <c r="AB123" s="106"/>
      <c r="AC123" s="120"/>
      <c r="AD123" s="2"/>
      <c r="AE123" s="175"/>
      <c r="AF123" s="176"/>
      <c r="AG123" s="200"/>
      <c r="AH123" s="188"/>
      <c r="AI123" s="189"/>
      <c r="AJ123" s="192"/>
      <c r="AK123" s="190"/>
      <c r="AL123" s="191"/>
      <c r="AM123" s="192"/>
      <c r="AN123" s="193"/>
      <c r="AO123" s="211"/>
      <c r="AP123" s="207"/>
      <c r="AQ123" s="208"/>
      <c r="AR123" s="208"/>
      <c r="AS123" s="207"/>
      <c r="AT123" s="209"/>
      <c r="AU123" s="209"/>
      <c r="AV123" s="212"/>
      <c r="AY123" s="216"/>
      <c r="AZ123" s="216"/>
      <c r="BA123" s="215"/>
    </row>
    <row r="124" customHeight="1" spans="1:53">
      <c r="A124" s="153"/>
      <c r="B124" s="154"/>
      <c r="C124" s="156"/>
      <c r="D124" s="156"/>
      <c r="E124" s="155"/>
      <c r="F124" s="157"/>
      <c r="G124" s="158"/>
      <c r="H124" s="159"/>
      <c r="I124" s="217"/>
      <c r="J124" s="217"/>
      <c r="K124" s="166"/>
      <c r="L124" s="164"/>
      <c r="M124" s="164"/>
      <c r="N124" s="164"/>
      <c r="O124" s="164"/>
      <c r="P124" s="165"/>
      <c r="Q124" s="165"/>
      <c r="R124" s="99"/>
      <c r="S124" s="99"/>
      <c r="T124" s="99"/>
      <c r="U124" s="99"/>
      <c r="V124" s="99"/>
      <c r="W124" s="99"/>
      <c r="X124" s="99"/>
      <c r="Y124" s="173"/>
      <c r="Z124" s="174"/>
      <c r="AA124" s="173"/>
      <c r="AB124" s="106"/>
      <c r="AC124" s="120"/>
      <c r="AD124" s="2"/>
      <c r="AE124" s="175"/>
      <c r="AF124" s="176"/>
      <c r="AG124" s="200"/>
      <c r="AH124" s="188"/>
      <c r="AI124" s="189"/>
      <c r="AJ124" s="192"/>
      <c r="AK124" s="190"/>
      <c r="AL124" s="191"/>
      <c r="AM124" s="192"/>
      <c r="AN124" s="193"/>
      <c r="AO124" s="211"/>
      <c r="AP124" s="207"/>
      <c r="AQ124" s="208"/>
      <c r="AR124" s="208"/>
      <c r="AS124" s="207"/>
      <c r="AT124" s="209"/>
      <c r="AU124" s="209"/>
      <c r="AV124" s="212"/>
      <c r="AY124" s="216"/>
      <c r="AZ124" s="216"/>
      <c r="BA124" s="215"/>
    </row>
    <row r="125" customHeight="1" spans="1:53">
      <c r="A125" s="153"/>
      <c r="B125" s="154"/>
      <c r="C125" s="156"/>
      <c r="D125" s="156"/>
      <c r="E125" s="155"/>
      <c r="F125" s="157"/>
      <c r="G125" s="158"/>
      <c r="H125" s="159"/>
      <c r="I125" s="217"/>
      <c r="J125" s="217"/>
      <c r="K125" s="166"/>
      <c r="L125" s="164"/>
      <c r="M125" s="164"/>
      <c r="N125" s="164"/>
      <c r="O125" s="164"/>
      <c r="P125" s="165"/>
      <c r="Q125" s="165"/>
      <c r="R125" s="99"/>
      <c r="S125" s="99"/>
      <c r="T125" s="99"/>
      <c r="U125" s="99"/>
      <c r="V125" s="99"/>
      <c r="W125" s="99"/>
      <c r="X125" s="99"/>
      <c r="Y125" s="173"/>
      <c r="Z125" s="174"/>
      <c r="AA125" s="173"/>
      <c r="AB125" s="106"/>
      <c r="AC125" s="120"/>
      <c r="AD125" s="2"/>
      <c r="AE125" s="175"/>
      <c r="AF125" s="176"/>
      <c r="AG125" s="200"/>
      <c r="AH125" s="188"/>
      <c r="AI125" s="189"/>
      <c r="AJ125" s="192"/>
      <c r="AK125" s="190"/>
      <c r="AL125" s="191"/>
      <c r="AM125" s="192"/>
      <c r="AN125" s="193"/>
      <c r="AO125" s="211"/>
      <c r="AP125" s="207"/>
      <c r="AQ125" s="208"/>
      <c r="AR125" s="208"/>
      <c r="AS125" s="207"/>
      <c r="AT125" s="209"/>
      <c r="AU125" s="209"/>
      <c r="AV125" s="212"/>
      <c r="AY125" s="216"/>
      <c r="AZ125" s="216"/>
      <c r="BA125" s="215"/>
    </row>
    <row r="126" customHeight="1" spans="1:53">
      <c r="A126" s="153"/>
      <c r="B126" s="154"/>
      <c r="C126" s="156"/>
      <c r="D126" s="156"/>
      <c r="E126" s="155"/>
      <c r="F126" s="157"/>
      <c r="G126" s="158"/>
      <c r="H126" s="159"/>
      <c r="I126" s="217"/>
      <c r="J126" s="217"/>
      <c r="K126" s="166"/>
      <c r="L126" s="164"/>
      <c r="M126" s="164"/>
      <c r="N126" s="164"/>
      <c r="O126" s="164"/>
      <c r="P126" s="165"/>
      <c r="Q126" s="165"/>
      <c r="R126" s="99"/>
      <c r="S126" s="99"/>
      <c r="T126" s="99"/>
      <c r="U126" s="99"/>
      <c r="V126" s="99"/>
      <c r="W126" s="99"/>
      <c r="X126" s="99"/>
      <c r="Y126" s="173"/>
      <c r="Z126" s="174"/>
      <c r="AA126" s="173"/>
      <c r="AB126" s="106"/>
      <c r="AC126" s="120"/>
      <c r="AD126" s="2"/>
      <c r="AE126" s="175"/>
      <c r="AF126" s="176"/>
      <c r="AG126" s="200"/>
      <c r="AH126" s="188"/>
      <c r="AI126" s="189"/>
      <c r="AJ126" s="192"/>
      <c r="AK126" s="190"/>
      <c r="AL126" s="191"/>
      <c r="AM126" s="192"/>
      <c r="AN126" s="193"/>
      <c r="AO126" s="211"/>
      <c r="AP126" s="207"/>
      <c r="AQ126" s="208"/>
      <c r="AR126" s="208"/>
      <c r="AS126" s="207"/>
      <c r="AT126" s="209"/>
      <c r="AU126" s="209"/>
      <c r="AV126" s="212"/>
      <c r="AY126" s="216"/>
      <c r="AZ126" s="216"/>
      <c r="BA126" s="215"/>
    </row>
    <row r="127" customHeight="1" spans="1:53">
      <c r="A127" s="153"/>
      <c r="B127" s="154"/>
      <c r="C127" s="156"/>
      <c r="D127" s="156"/>
      <c r="E127" s="155"/>
      <c r="F127" s="157"/>
      <c r="G127" s="158"/>
      <c r="H127" s="159"/>
      <c r="I127" s="217"/>
      <c r="J127" s="217"/>
      <c r="K127" s="166"/>
      <c r="L127" s="164"/>
      <c r="M127" s="164"/>
      <c r="N127" s="164"/>
      <c r="O127" s="164"/>
      <c r="P127" s="165"/>
      <c r="Q127" s="165"/>
      <c r="R127" s="99"/>
      <c r="S127" s="99"/>
      <c r="T127" s="99"/>
      <c r="U127" s="99"/>
      <c r="V127" s="99"/>
      <c r="W127" s="99"/>
      <c r="X127" s="99"/>
      <c r="Y127" s="173"/>
      <c r="Z127" s="174"/>
      <c r="AA127" s="173"/>
      <c r="AB127" s="106"/>
      <c r="AC127" s="120"/>
      <c r="AD127" s="2"/>
      <c r="AE127" s="175"/>
      <c r="AF127" s="176"/>
      <c r="AG127" s="200"/>
      <c r="AH127" s="188"/>
      <c r="AI127" s="189"/>
      <c r="AJ127" s="192"/>
      <c r="AK127" s="190"/>
      <c r="AL127" s="191"/>
      <c r="AM127" s="192"/>
      <c r="AN127" s="193"/>
      <c r="AO127" s="211"/>
      <c r="AP127" s="207"/>
      <c r="AQ127" s="208"/>
      <c r="AR127" s="208"/>
      <c r="AS127" s="207"/>
      <c r="AT127" s="209"/>
      <c r="AU127" s="209"/>
      <c r="AV127" s="212"/>
      <c r="AY127" s="216"/>
      <c r="AZ127" s="216"/>
      <c r="BA127" s="215"/>
    </row>
    <row r="128" customHeight="1" spans="1:53">
      <c r="A128" s="153"/>
      <c r="B128" s="154"/>
      <c r="C128" s="156"/>
      <c r="D128" s="156"/>
      <c r="E128" s="155"/>
      <c r="F128" s="157"/>
      <c r="G128" s="158"/>
      <c r="H128" s="159"/>
      <c r="I128" s="217"/>
      <c r="J128" s="217"/>
      <c r="K128" s="166"/>
      <c r="L128" s="164"/>
      <c r="M128" s="164"/>
      <c r="N128" s="164"/>
      <c r="O128" s="164"/>
      <c r="P128" s="165"/>
      <c r="Q128" s="165"/>
      <c r="R128" s="99"/>
      <c r="S128" s="99"/>
      <c r="T128" s="99"/>
      <c r="U128" s="99"/>
      <c r="V128" s="99"/>
      <c r="W128" s="99"/>
      <c r="X128" s="99"/>
      <c r="Y128" s="173"/>
      <c r="Z128" s="174"/>
      <c r="AA128" s="173"/>
      <c r="AB128" s="106"/>
      <c r="AC128" s="120"/>
      <c r="AD128" s="2"/>
      <c r="AE128" s="175"/>
      <c r="AF128" s="176"/>
      <c r="AG128" s="200"/>
      <c r="AH128" s="188"/>
      <c r="AI128" s="189"/>
      <c r="AJ128" s="192"/>
      <c r="AK128" s="190"/>
      <c r="AL128" s="191"/>
      <c r="AM128" s="192"/>
      <c r="AN128" s="193"/>
      <c r="AO128" s="211"/>
      <c r="AP128" s="207"/>
      <c r="AQ128" s="208"/>
      <c r="AR128" s="208"/>
      <c r="AS128" s="207"/>
      <c r="AT128" s="209"/>
      <c r="AU128" s="209"/>
      <c r="AV128" s="212"/>
      <c r="AY128" s="216"/>
      <c r="AZ128" s="216"/>
      <c r="BA128" s="215"/>
    </row>
    <row r="129" customHeight="1" spans="1:53">
      <c r="A129" s="153"/>
      <c r="B129" s="154"/>
      <c r="C129" s="156"/>
      <c r="D129" s="156"/>
      <c r="E129" s="155"/>
      <c r="F129" s="157"/>
      <c r="G129" s="158"/>
      <c r="H129" s="159"/>
      <c r="I129" s="217"/>
      <c r="J129" s="217"/>
      <c r="K129" s="166"/>
      <c r="L129" s="164"/>
      <c r="M129" s="164"/>
      <c r="N129" s="164"/>
      <c r="O129" s="164"/>
      <c r="P129" s="165"/>
      <c r="Q129" s="165"/>
      <c r="R129" s="99"/>
      <c r="S129" s="99"/>
      <c r="T129" s="99"/>
      <c r="U129" s="99"/>
      <c r="V129" s="99"/>
      <c r="W129" s="99"/>
      <c r="X129" s="99"/>
      <c r="Y129" s="173"/>
      <c r="Z129" s="174"/>
      <c r="AA129" s="173"/>
      <c r="AB129" s="106"/>
      <c r="AC129" s="120"/>
      <c r="AD129" s="2"/>
      <c r="AE129" s="175"/>
      <c r="AF129" s="176"/>
      <c r="AG129" s="200"/>
      <c r="AH129" s="188"/>
      <c r="AI129" s="189"/>
      <c r="AJ129" s="192"/>
      <c r="AK129" s="190"/>
      <c r="AL129" s="191"/>
      <c r="AM129" s="192"/>
      <c r="AN129" s="193"/>
      <c r="AO129" s="211"/>
      <c r="AP129" s="207"/>
      <c r="AQ129" s="208"/>
      <c r="AR129" s="208"/>
      <c r="AS129" s="207"/>
      <c r="AT129" s="209"/>
      <c r="AU129" s="209"/>
      <c r="AV129" s="212"/>
      <c r="AY129" s="216"/>
      <c r="AZ129" s="216"/>
      <c r="BA129" s="215"/>
    </row>
    <row r="130" customHeight="1" spans="1:53">
      <c r="A130" s="153"/>
      <c r="B130" s="154"/>
      <c r="C130" s="156"/>
      <c r="D130" s="156"/>
      <c r="E130" s="155"/>
      <c r="F130" s="157"/>
      <c r="G130" s="158"/>
      <c r="H130" s="159"/>
      <c r="I130" s="217"/>
      <c r="J130" s="217"/>
      <c r="K130" s="166"/>
      <c r="L130" s="164"/>
      <c r="M130" s="164"/>
      <c r="N130" s="164"/>
      <c r="O130" s="164"/>
      <c r="P130" s="165"/>
      <c r="Q130" s="165"/>
      <c r="R130" s="99"/>
      <c r="S130" s="99"/>
      <c r="T130" s="99"/>
      <c r="U130" s="99"/>
      <c r="V130" s="99"/>
      <c r="W130" s="99"/>
      <c r="X130" s="99"/>
      <c r="Y130" s="173"/>
      <c r="Z130" s="174"/>
      <c r="AA130" s="173"/>
      <c r="AB130" s="106"/>
      <c r="AC130" s="120"/>
      <c r="AD130" s="2"/>
      <c r="AE130" s="175"/>
      <c r="AF130" s="176"/>
      <c r="AG130" s="200"/>
      <c r="AH130" s="188"/>
      <c r="AI130" s="189"/>
      <c r="AJ130" s="192"/>
      <c r="AK130" s="190"/>
      <c r="AL130" s="191"/>
      <c r="AM130" s="192"/>
      <c r="AN130" s="193"/>
      <c r="AO130" s="211"/>
      <c r="AP130" s="207"/>
      <c r="AQ130" s="208"/>
      <c r="AR130" s="208"/>
      <c r="AS130" s="207"/>
      <c r="AT130" s="209"/>
      <c r="AU130" s="209"/>
      <c r="AV130" s="212"/>
      <c r="AY130" s="216"/>
      <c r="AZ130" s="216"/>
      <c r="BA130" s="215"/>
    </row>
    <row r="131" customHeight="1" spans="1:53">
      <c r="A131" s="153"/>
      <c r="B131" s="154"/>
      <c r="C131" s="156"/>
      <c r="D131" s="156"/>
      <c r="E131" s="155"/>
      <c r="F131" s="157"/>
      <c r="G131" s="158"/>
      <c r="H131" s="159"/>
      <c r="I131" s="217"/>
      <c r="J131" s="217"/>
      <c r="K131" s="166"/>
      <c r="L131" s="164"/>
      <c r="M131" s="164"/>
      <c r="N131" s="164"/>
      <c r="O131" s="164"/>
      <c r="P131" s="165"/>
      <c r="Q131" s="165"/>
      <c r="R131" s="99"/>
      <c r="S131" s="99"/>
      <c r="T131" s="99"/>
      <c r="U131" s="99"/>
      <c r="V131" s="99"/>
      <c r="W131" s="99"/>
      <c r="X131" s="99"/>
      <c r="Y131" s="173"/>
      <c r="Z131" s="174"/>
      <c r="AA131" s="173"/>
      <c r="AB131" s="106"/>
      <c r="AC131" s="120"/>
      <c r="AD131" s="2"/>
      <c r="AE131" s="175"/>
      <c r="AF131" s="176"/>
      <c r="AG131" s="200"/>
      <c r="AH131" s="188"/>
      <c r="AI131" s="189"/>
      <c r="AJ131" s="192"/>
      <c r="AK131" s="190"/>
      <c r="AL131" s="191"/>
      <c r="AM131" s="192"/>
      <c r="AN131" s="193"/>
      <c r="AO131" s="211"/>
      <c r="AP131" s="207"/>
      <c r="AQ131" s="208"/>
      <c r="AR131" s="208"/>
      <c r="AS131" s="207"/>
      <c r="AT131" s="209"/>
      <c r="AU131" s="209"/>
      <c r="AV131" s="212"/>
      <c r="AY131" s="216"/>
      <c r="AZ131" s="216"/>
      <c r="BA131" s="215"/>
    </row>
    <row r="132" customHeight="1" spans="1:53">
      <c r="A132" s="153"/>
      <c r="B132" s="154"/>
      <c r="C132" s="156"/>
      <c r="D132" s="156"/>
      <c r="E132" s="155"/>
      <c r="F132" s="157"/>
      <c r="G132" s="158"/>
      <c r="H132" s="159"/>
      <c r="I132" s="217"/>
      <c r="J132" s="217"/>
      <c r="K132" s="166"/>
      <c r="L132" s="164"/>
      <c r="M132" s="164"/>
      <c r="N132" s="164"/>
      <c r="O132" s="164"/>
      <c r="P132" s="165"/>
      <c r="Q132" s="165"/>
      <c r="R132" s="99"/>
      <c r="S132" s="99"/>
      <c r="T132" s="99"/>
      <c r="U132" s="99"/>
      <c r="V132" s="99"/>
      <c r="W132" s="99"/>
      <c r="X132" s="99"/>
      <c r="Y132" s="173"/>
      <c r="Z132" s="174"/>
      <c r="AA132" s="173"/>
      <c r="AB132" s="106"/>
      <c r="AC132" s="120"/>
      <c r="AD132" s="2"/>
      <c r="AE132" s="175"/>
      <c r="AF132" s="176"/>
      <c r="AG132" s="200"/>
      <c r="AH132" s="188"/>
      <c r="AI132" s="189"/>
      <c r="AJ132" s="192"/>
      <c r="AK132" s="190"/>
      <c r="AL132" s="191"/>
      <c r="AM132" s="192"/>
      <c r="AN132" s="193"/>
      <c r="AO132" s="211"/>
      <c r="AP132" s="207"/>
      <c r="AQ132" s="208"/>
      <c r="AR132" s="208"/>
      <c r="AS132" s="207"/>
      <c r="AT132" s="209"/>
      <c r="AU132" s="209"/>
      <c r="AV132" s="212"/>
      <c r="AY132" s="216"/>
      <c r="AZ132" s="216"/>
      <c r="BA132" s="215"/>
    </row>
    <row r="133" customHeight="1" spans="1:53">
      <c r="A133" s="153"/>
      <c r="B133" s="154"/>
      <c r="C133" s="156"/>
      <c r="D133" s="156"/>
      <c r="E133" s="155"/>
      <c r="F133" s="157"/>
      <c r="G133" s="158"/>
      <c r="H133" s="159"/>
      <c r="I133" s="217"/>
      <c r="J133" s="217"/>
      <c r="K133" s="166"/>
      <c r="L133" s="164"/>
      <c r="M133" s="164"/>
      <c r="N133" s="164"/>
      <c r="O133" s="164"/>
      <c r="P133" s="165"/>
      <c r="Q133" s="165"/>
      <c r="R133" s="99"/>
      <c r="S133" s="99"/>
      <c r="T133" s="99"/>
      <c r="U133" s="99"/>
      <c r="V133" s="99"/>
      <c r="W133" s="99"/>
      <c r="X133" s="99"/>
      <c r="Y133" s="173"/>
      <c r="Z133" s="174"/>
      <c r="AA133" s="173"/>
      <c r="AB133" s="106"/>
      <c r="AC133" s="120"/>
      <c r="AD133" s="2"/>
      <c r="AE133" s="175"/>
      <c r="AF133" s="176"/>
      <c r="AG133" s="200"/>
      <c r="AH133" s="188"/>
      <c r="AI133" s="189"/>
      <c r="AJ133" s="192"/>
      <c r="AK133" s="190"/>
      <c r="AL133" s="191"/>
      <c r="AM133" s="192"/>
      <c r="AN133" s="193"/>
      <c r="AO133" s="211"/>
      <c r="AP133" s="207"/>
      <c r="AQ133" s="208"/>
      <c r="AR133" s="208"/>
      <c r="AS133" s="207"/>
      <c r="AT133" s="209"/>
      <c r="AU133" s="209"/>
      <c r="AV133" s="212"/>
      <c r="AY133" s="216"/>
      <c r="AZ133" s="216"/>
      <c r="BA133" s="215"/>
    </row>
    <row r="134" customHeight="1" spans="1:53">
      <c r="A134" s="153"/>
      <c r="B134" s="154"/>
      <c r="C134" s="156"/>
      <c r="D134" s="156"/>
      <c r="E134" s="155"/>
      <c r="F134" s="157"/>
      <c r="G134" s="158"/>
      <c r="H134" s="159"/>
      <c r="I134" s="217"/>
      <c r="J134" s="217"/>
      <c r="K134" s="166"/>
      <c r="L134" s="164"/>
      <c r="M134" s="164"/>
      <c r="N134" s="164"/>
      <c r="O134" s="164"/>
      <c r="P134" s="165"/>
      <c r="Q134" s="165"/>
      <c r="R134" s="99"/>
      <c r="S134" s="99"/>
      <c r="T134" s="99"/>
      <c r="U134" s="99"/>
      <c r="V134" s="99"/>
      <c r="W134" s="99"/>
      <c r="X134" s="99"/>
      <c r="Y134" s="173"/>
      <c r="Z134" s="174"/>
      <c r="AA134" s="173"/>
      <c r="AB134" s="106"/>
      <c r="AC134" s="120"/>
      <c r="AD134" s="2"/>
      <c r="AE134" s="175"/>
      <c r="AF134" s="176"/>
      <c r="AG134" s="200"/>
      <c r="AH134" s="188"/>
      <c r="AI134" s="189"/>
      <c r="AJ134" s="192"/>
      <c r="AK134" s="190"/>
      <c r="AL134" s="191"/>
      <c r="AM134" s="192"/>
      <c r="AN134" s="193"/>
      <c r="AO134" s="211"/>
      <c r="AP134" s="207"/>
      <c r="AQ134" s="208"/>
      <c r="AR134" s="208"/>
      <c r="AS134" s="207"/>
      <c r="AT134" s="209"/>
      <c r="AU134" s="209"/>
      <c r="AV134" s="212"/>
      <c r="AY134" s="216"/>
      <c r="AZ134" s="216"/>
      <c r="BA134" s="215"/>
    </row>
    <row r="135" customHeight="1" spans="1:53">
      <c r="A135" s="153"/>
      <c r="B135" s="154"/>
      <c r="C135" s="156"/>
      <c r="D135" s="156"/>
      <c r="E135" s="155"/>
      <c r="F135" s="157"/>
      <c r="G135" s="158"/>
      <c r="H135" s="159"/>
      <c r="I135" s="217"/>
      <c r="J135" s="217"/>
      <c r="K135" s="166"/>
      <c r="L135" s="164"/>
      <c r="M135" s="164"/>
      <c r="N135" s="164"/>
      <c r="O135" s="164"/>
      <c r="P135" s="165"/>
      <c r="Q135" s="165"/>
      <c r="R135" s="99"/>
      <c r="S135" s="99"/>
      <c r="T135" s="99"/>
      <c r="U135" s="99"/>
      <c r="V135" s="99"/>
      <c r="W135" s="99"/>
      <c r="X135" s="99"/>
      <c r="Y135" s="173"/>
      <c r="Z135" s="174"/>
      <c r="AA135" s="173"/>
      <c r="AB135" s="106"/>
      <c r="AC135" s="120"/>
      <c r="AD135" s="2"/>
      <c r="AE135" s="175"/>
      <c r="AF135" s="176"/>
      <c r="AG135" s="200"/>
      <c r="AH135" s="188"/>
      <c r="AI135" s="189"/>
      <c r="AJ135" s="192"/>
      <c r="AK135" s="190"/>
      <c r="AL135" s="191"/>
      <c r="AM135" s="192"/>
      <c r="AN135" s="193"/>
      <c r="AO135" s="211"/>
      <c r="AP135" s="207"/>
      <c r="AQ135" s="208"/>
      <c r="AR135" s="208"/>
      <c r="AS135" s="207"/>
      <c r="AT135" s="209"/>
      <c r="AU135" s="209"/>
      <c r="AV135" s="212"/>
      <c r="AY135" s="216"/>
      <c r="AZ135" s="216"/>
      <c r="BA135" s="215"/>
    </row>
    <row r="136" customHeight="1" spans="1:53">
      <c r="A136" s="153"/>
      <c r="B136" s="154"/>
      <c r="C136" s="156"/>
      <c r="D136" s="156"/>
      <c r="E136" s="155"/>
      <c r="F136" s="157"/>
      <c r="G136" s="158"/>
      <c r="H136" s="159"/>
      <c r="I136" s="217"/>
      <c r="J136" s="217"/>
      <c r="K136" s="166"/>
      <c r="L136" s="164"/>
      <c r="M136" s="164"/>
      <c r="N136" s="164"/>
      <c r="O136" s="164"/>
      <c r="P136" s="165"/>
      <c r="Q136" s="165"/>
      <c r="R136" s="99"/>
      <c r="S136" s="99"/>
      <c r="T136" s="99"/>
      <c r="U136" s="99"/>
      <c r="V136" s="99"/>
      <c r="W136" s="99"/>
      <c r="X136" s="99"/>
      <c r="Y136" s="173"/>
      <c r="Z136" s="174"/>
      <c r="AA136" s="173"/>
      <c r="AB136" s="106"/>
      <c r="AC136" s="120"/>
      <c r="AD136" s="2"/>
      <c r="AE136" s="175"/>
      <c r="AF136" s="176"/>
      <c r="AG136" s="200"/>
      <c r="AH136" s="188"/>
      <c r="AI136" s="189"/>
      <c r="AJ136" s="192"/>
      <c r="AK136" s="190"/>
      <c r="AL136" s="191"/>
      <c r="AM136" s="192"/>
      <c r="AN136" s="193"/>
      <c r="AO136" s="211"/>
      <c r="AP136" s="207"/>
      <c r="AQ136" s="208"/>
      <c r="AR136" s="208"/>
      <c r="AS136" s="207"/>
      <c r="AT136" s="209"/>
      <c r="AU136" s="209"/>
      <c r="AV136" s="212"/>
      <c r="AY136" s="216"/>
      <c r="AZ136" s="216"/>
      <c r="BA136" s="215"/>
    </row>
    <row r="137" customHeight="1" spans="1:53">
      <c r="A137" s="153"/>
      <c r="B137" s="154"/>
      <c r="C137" s="156"/>
      <c r="D137" s="156"/>
      <c r="E137" s="155"/>
      <c r="F137" s="157"/>
      <c r="G137" s="158"/>
      <c r="H137" s="159"/>
      <c r="I137" s="217"/>
      <c r="J137" s="217"/>
      <c r="K137" s="166"/>
      <c r="L137" s="164"/>
      <c r="M137" s="164"/>
      <c r="N137" s="164"/>
      <c r="O137" s="164"/>
      <c r="P137" s="165"/>
      <c r="Q137" s="165"/>
      <c r="R137" s="99"/>
      <c r="S137" s="99"/>
      <c r="T137" s="99"/>
      <c r="U137" s="99"/>
      <c r="V137" s="99"/>
      <c r="W137" s="99"/>
      <c r="X137" s="99"/>
      <c r="Y137" s="173"/>
      <c r="Z137" s="174"/>
      <c r="AA137" s="173"/>
      <c r="AB137" s="106"/>
      <c r="AC137" s="120"/>
      <c r="AD137" s="2"/>
      <c r="AE137" s="175"/>
      <c r="AF137" s="176"/>
      <c r="AG137" s="200"/>
      <c r="AH137" s="188"/>
      <c r="AI137" s="189"/>
      <c r="AJ137" s="192"/>
      <c r="AK137" s="190"/>
      <c r="AL137" s="191"/>
      <c r="AM137" s="192"/>
      <c r="AN137" s="193"/>
      <c r="AO137" s="211"/>
      <c r="AP137" s="207"/>
      <c r="AQ137" s="208"/>
      <c r="AR137" s="208"/>
      <c r="AS137" s="207"/>
      <c r="AT137" s="209"/>
      <c r="AU137" s="209"/>
      <c r="AV137" s="212"/>
      <c r="AY137" s="216"/>
      <c r="AZ137" s="216"/>
      <c r="BA137" s="215"/>
    </row>
    <row r="138" customHeight="1" spans="1:53">
      <c r="A138" s="153"/>
      <c r="B138" s="154"/>
      <c r="C138" s="156"/>
      <c r="D138" s="156"/>
      <c r="E138" s="155"/>
      <c r="F138" s="157"/>
      <c r="G138" s="158"/>
      <c r="H138" s="159"/>
      <c r="I138" s="217"/>
      <c r="J138" s="217"/>
      <c r="K138" s="166"/>
      <c r="L138" s="164"/>
      <c r="M138" s="164"/>
      <c r="N138" s="164"/>
      <c r="O138" s="164"/>
      <c r="P138" s="165"/>
      <c r="Q138" s="165"/>
      <c r="R138" s="99"/>
      <c r="S138" s="99"/>
      <c r="T138" s="99"/>
      <c r="U138" s="99"/>
      <c r="V138" s="99"/>
      <c r="W138" s="99"/>
      <c r="X138" s="99"/>
      <c r="Y138" s="173"/>
      <c r="Z138" s="174"/>
      <c r="AA138" s="173"/>
      <c r="AB138" s="106"/>
      <c r="AC138" s="120"/>
      <c r="AD138" s="2"/>
      <c r="AE138" s="175"/>
      <c r="AF138" s="176"/>
      <c r="AG138" s="200"/>
      <c r="AH138" s="188"/>
      <c r="AI138" s="189"/>
      <c r="AJ138" s="192"/>
      <c r="AK138" s="190"/>
      <c r="AL138" s="191"/>
      <c r="AM138" s="192"/>
      <c r="AN138" s="193"/>
      <c r="AO138" s="211"/>
      <c r="AP138" s="207"/>
      <c r="AQ138" s="208"/>
      <c r="AR138" s="208"/>
      <c r="AS138" s="207"/>
      <c r="AT138" s="209"/>
      <c r="AU138" s="209"/>
      <c r="AV138" s="212"/>
      <c r="AY138" s="216"/>
      <c r="AZ138" s="216"/>
      <c r="BA138" s="215"/>
    </row>
    <row r="139" customHeight="1" spans="1:53">
      <c r="A139" s="153"/>
      <c r="B139" s="154"/>
      <c r="C139" s="156"/>
      <c r="D139" s="156"/>
      <c r="E139" s="155"/>
      <c r="F139" s="157"/>
      <c r="G139" s="158"/>
      <c r="H139" s="159"/>
      <c r="I139" s="217"/>
      <c r="J139" s="217"/>
      <c r="K139" s="166"/>
      <c r="L139" s="164"/>
      <c r="M139" s="164"/>
      <c r="N139" s="164"/>
      <c r="O139" s="164"/>
      <c r="P139" s="165"/>
      <c r="Q139" s="165"/>
      <c r="R139" s="99"/>
      <c r="S139" s="99"/>
      <c r="T139" s="99"/>
      <c r="U139" s="99"/>
      <c r="V139" s="99"/>
      <c r="W139" s="99"/>
      <c r="X139" s="99"/>
      <c r="Y139" s="173"/>
      <c r="Z139" s="174"/>
      <c r="AA139" s="173"/>
      <c r="AB139" s="106"/>
      <c r="AC139" s="120"/>
      <c r="AD139" s="2"/>
      <c r="AE139" s="175"/>
      <c r="AF139" s="176"/>
      <c r="AG139" s="200"/>
      <c r="AH139" s="188"/>
      <c r="AI139" s="189"/>
      <c r="AJ139" s="192"/>
      <c r="AK139" s="190"/>
      <c r="AL139" s="191"/>
      <c r="AM139" s="192"/>
      <c r="AN139" s="193"/>
      <c r="AO139" s="211"/>
      <c r="AP139" s="207"/>
      <c r="AQ139" s="208"/>
      <c r="AR139" s="208"/>
      <c r="AS139" s="207"/>
      <c r="AT139" s="209"/>
      <c r="AU139" s="209"/>
      <c r="AV139" s="212"/>
      <c r="AY139" s="216"/>
      <c r="AZ139" s="216"/>
      <c r="BA139" s="215"/>
    </row>
    <row r="140" customHeight="1" spans="1:53">
      <c r="A140" s="153"/>
      <c r="B140" s="154"/>
      <c r="C140" s="156"/>
      <c r="D140" s="156"/>
      <c r="E140" s="155"/>
      <c r="F140" s="157"/>
      <c r="G140" s="158"/>
      <c r="H140" s="159"/>
      <c r="I140" s="217"/>
      <c r="J140" s="217"/>
      <c r="K140" s="166"/>
      <c r="L140" s="164"/>
      <c r="M140" s="164"/>
      <c r="N140" s="164"/>
      <c r="O140" s="164"/>
      <c r="P140" s="165"/>
      <c r="Q140" s="165"/>
      <c r="R140" s="99"/>
      <c r="S140" s="99"/>
      <c r="T140" s="99"/>
      <c r="U140" s="99"/>
      <c r="V140" s="99"/>
      <c r="W140" s="99"/>
      <c r="X140" s="99"/>
      <c r="Y140" s="173"/>
      <c r="Z140" s="174"/>
      <c r="AA140" s="173"/>
      <c r="AB140" s="106"/>
      <c r="AC140" s="120"/>
      <c r="AD140" s="2"/>
      <c r="AE140" s="175"/>
      <c r="AF140" s="176"/>
      <c r="AG140" s="200"/>
      <c r="AH140" s="188"/>
      <c r="AI140" s="189"/>
      <c r="AJ140" s="192"/>
      <c r="AK140" s="190"/>
      <c r="AL140" s="191"/>
      <c r="AM140" s="192"/>
      <c r="AN140" s="193"/>
      <c r="AO140" s="211"/>
      <c r="AP140" s="207"/>
      <c r="AQ140" s="208"/>
      <c r="AR140" s="208"/>
      <c r="AS140" s="207"/>
      <c r="AT140" s="209"/>
      <c r="AU140" s="209"/>
      <c r="AV140" s="212"/>
      <c r="AY140" s="216"/>
      <c r="AZ140" s="216"/>
      <c r="BA140" s="215"/>
    </row>
    <row r="141" customHeight="1" spans="1:53">
      <c r="A141" s="153"/>
      <c r="B141" s="154"/>
      <c r="C141" s="156"/>
      <c r="D141" s="156"/>
      <c r="E141" s="155"/>
      <c r="F141" s="157"/>
      <c r="G141" s="158"/>
      <c r="H141" s="159"/>
      <c r="I141" s="217"/>
      <c r="J141" s="217"/>
      <c r="K141" s="166"/>
      <c r="L141" s="164"/>
      <c r="M141" s="164"/>
      <c r="N141" s="164"/>
      <c r="O141" s="164"/>
      <c r="P141" s="165"/>
      <c r="Q141" s="165"/>
      <c r="R141" s="99"/>
      <c r="S141" s="99"/>
      <c r="T141" s="99"/>
      <c r="U141" s="99"/>
      <c r="V141" s="99"/>
      <c r="W141" s="99"/>
      <c r="X141" s="99"/>
      <c r="Y141" s="173"/>
      <c r="Z141" s="174"/>
      <c r="AA141" s="173"/>
      <c r="AB141" s="106"/>
      <c r="AC141" s="120"/>
      <c r="AD141" s="2"/>
      <c r="AE141" s="175"/>
      <c r="AF141" s="176"/>
      <c r="AG141" s="200"/>
      <c r="AH141" s="188"/>
      <c r="AI141" s="189"/>
      <c r="AJ141" s="192"/>
      <c r="AK141" s="190"/>
      <c r="AL141" s="191"/>
      <c r="AM141" s="192"/>
      <c r="AN141" s="193"/>
      <c r="AO141" s="211"/>
      <c r="AP141" s="207"/>
      <c r="AQ141" s="208"/>
      <c r="AR141" s="208"/>
      <c r="AS141" s="207"/>
      <c r="AT141" s="209"/>
      <c r="AU141" s="209"/>
      <c r="AV141" s="212"/>
      <c r="AY141" s="216"/>
      <c r="AZ141" s="216"/>
      <c r="BA141" s="215"/>
    </row>
    <row r="142" customHeight="1" spans="1:53">
      <c r="A142" s="153"/>
      <c r="B142" s="154"/>
      <c r="C142" s="156"/>
      <c r="D142" s="156"/>
      <c r="E142" s="155"/>
      <c r="F142" s="157"/>
      <c r="G142" s="158"/>
      <c r="H142" s="159"/>
      <c r="I142" s="217"/>
      <c r="J142" s="217"/>
      <c r="K142" s="166"/>
      <c r="L142" s="164"/>
      <c r="M142" s="164"/>
      <c r="N142" s="164"/>
      <c r="O142" s="164"/>
      <c r="P142" s="165"/>
      <c r="Q142" s="165"/>
      <c r="R142" s="99"/>
      <c r="S142" s="99"/>
      <c r="T142" s="99"/>
      <c r="U142" s="99"/>
      <c r="V142" s="99"/>
      <c r="W142" s="99"/>
      <c r="X142" s="99"/>
      <c r="Y142" s="173"/>
      <c r="Z142" s="174"/>
      <c r="AA142" s="173"/>
      <c r="AB142" s="106"/>
      <c r="AC142" s="120"/>
      <c r="AD142" s="2"/>
      <c r="AE142" s="175"/>
      <c r="AF142" s="176"/>
      <c r="AG142" s="200"/>
      <c r="AH142" s="188"/>
      <c r="AI142" s="189"/>
      <c r="AJ142" s="192"/>
      <c r="AK142" s="190"/>
      <c r="AL142" s="191"/>
      <c r="AM142" s="192"/>
      <c r="AN142" s="193"/>
      <c r="AO142" s="211"/>
      <c r="AP142" s="207"/>
      <c r="AQ142" s="208"/>
      <c r="AR142" s="208"/>
      <c r="AS142" s="207"/>
      <c r="AT142" s="209"/>
      <c r="AU142" s="209"/>
      <c r="AV142" s="212"/>
      <c r="AY142" s="216"/>
      <c r="AZ142" s="216"/>
      <c r="BA142" s="215"/>
    </row>
    <row r="143" customHeight="1" spans="1:53">
      <c r="A143" s="153"/>
      <c r="B143" s="154"/>
      <c r="C143" s="156"/>
      <c r="D143" s="156"/>
      <c r="E143" s="155"/>
      <c r="F143" s="157"/>
      <c r="G143" s="158"/>
      <c r="H143" s="159"/>
      <c r="I143" s="217"/>
      <c r="J143" s="217"/>
      <c r="K143" s="166"/>
      <c r="L143" s="164"/>
      <c r="M143" s="164"/>
      <c r="N143" s="164"/>
      <c r="O143" s="164"/>
      <c r="P143" s="165"/>
      <c r="Q143" s="165"/>
      <c r="R143" s="99"/>
      <c r="S143" s="99"/>
      <c r="T143" s="99"/>
      <c r="U143" s="99"/>
      <c r="V143" s="99"/>
      <c r="W143" s="99"/>
      <c r="X143" s="99"/>
      <c r="Y143" s="173"/>
      <c r="Z143" s="174"/>
      <c r="AA143" s="173"/>
      <c r="AB143" s="106"/>
      <c r="AC143" s="120"/>
      <c r="AD143" s="2"/>
      <c r="AE143" s="175"/>
      <c r="AF143" s="176"/>
      <c r="AG143" s="200"/>
      <c r="AH143" s="188"/>
      <c r="AI143" s="189"/>
      <c r="AJ143" s="192"/>
      <c r="AK143" s="190"/>
      <c r="AL143" s="191"/>
      <c r="AM143" s="192"/>
      <c r="AN143" s="193"/>
      <c r="AO143" s="211"/>
      <c r="AP143" s="207"/>
      <c r="AQ143" s="208"/>
      <c r="AR143" s="208"/>
      <c r="AS143" s="207"/>
      <c r="AT143" s="209"/>
      <c r="AU143" s="209"/>
      <c r="AV143" s="212"/>
      <c r="AY143" s="216"/>
      <c r="AZ143" s="216"/>
      <c r="BA143" s="215"/>
    </row>
    <row r="144" customHeight="1" spans="1:53">
      <c r="A144" s="153"/>
      <c r="B144" s="154"/>
      <c r="C144" s="156"/>
      <c r="D144" s="156"/>
      <c r="E144" s="155"/>
      <c r="F144" s="157"/>
      <c r="G144" s="158"/>
      <c r="H144" s="159"/>
      <c r="I144" s="217"/>
      <c r="J144" s="217"/>
      <c r="K144" s="166"/>
      <c r="L144" s="164"/>
      <c r="M144" s="164"/>
      <c r="N144" s="164"/>
      <c r="O144" s="164"/>
      <c r="P144" s="165"/>
      <c r="Q144" s="165"/>
      <c r="R144" s="99"/>
      <c r="S144" s="99"/>
      <c r="T144" s="99"/>
      <c r="U144" s="99"/>
      <c r="V144" s="99"/>
      <c r="W144" s="99"/>
      <c r="X144" s="99"/>
      <c r="Y144" s="173"/>
      <c r="Z144" s="174"/>
      <c r="AA144" s="173"/>
      <c r="AB144" s="106"/>
      <c r="AC144" s="120"/>
      <c r="AD144" s="2"/>
      <c r="AE144" s="175"/>
      <c r="AF144" s="176"/>
      <c r="AG144" s="200"/>
      <c r="AH144" s="188"/>
      <c r="AI144" s="189"/>
      <c r="AJ144" s="192"/>
      <c r="AK144" s="190"/>
      <c r="AL144" s="191"/>
      <c r="AM144" s="192"/>
      <c r="AN144" s="193"/>
      <c r="AO144" s="211"/>
      <c r="AP144" s="207"/>
      <c r="AQ144" s="208"/>
      <c r="AR144" s="208"/>
      <c r="AS144" s="207"/>
      <c r="AT144" s="209"/>
      <c r="AU144" s="209"/>
      <c r="AV144" s="212"/>
      <c r="AY144" s="216"/>
      <c r="AZ144" s="216"/>
      <c r="BA144" s="215"/>
    </row>
    <row r="145" customHeight="1" spans="1:53">
      <c r="A145" s="153"/>
      <c r="B145" s="154"/>
      <c r="C145" s="156"/>
      <c r="D145" s="156"/>
      <c r="E145" s="155"/>
      <c r="F145" s="157"/>
      <c r="G145" s="158"/>
      <c r="H145" s="159"/>
      <c r="I145" s="217"/>
      <c r="J145" s="217"/>
      <c r="K145" s="166"/>
      <c r="L145" s="164"/>
      <c r="M145" s="164"/>
      <c r="N145" s="164"/>
      <c r="O145" s="164"/>
      <c r="P145" s="165"/>
      <c r="Q145" s="165"/>
      <c r="R145" s="99"/>
      <c r="S145" s="99"/>
      <c r="T145" s="99"/>
      <c r="U145" s="99"/>
      <c r="V145" s="99"/>
      <c r="W145" s="99"/>
      <c r="X145" s="99"/>
      <c r="Y145" s="173"/>
      <c r="Z145" s="174"/>
      <c r="AA145" s="173"/>
      <c r="AB145" s="106"/>
      <c r="AC145" s="120"/>
      <c r="AD145" s="2"/>
      <c r="AE145" s="175"/>
      <c r="AF145" s="176"/>
      <c r="AG145" s="200"/>
      <c r="AH145" s="188"/>
      <c r="AI145" s="189"/>
      <c r="AJ145" s="192"/>
      <c r="AK145" s="190"/>
      <c r="AL145" s="191"/>
      <c r="AM145" s="192"/>
      <c r="AN145" s="193"/>
      <c r="AO145" s="211"/>
      <c r="AP145" s="207"/>
      <c r="AQ145" s="208"/>
      <c r="AR145" s="208"/>
      <c r="AS145" s="207"/>
      <c r="AT145" s="209"/>
      <c r="AU145" s="209"/>
      <c r="AV145" s="212"/>
      <c r="AY145" s="216"/>
      <c r="AZ145" s="216"/>
      <c r="BA145" s="215"/>
    </row>
    <row r="146" customHeight="1" spans="1:53">
      <c r="A146" s="153"/>
      <c r="B146" s="154"/>
      <c r="C146" s="156"/>
      <c r="D146" s="156"/>
      <c r="E146" s="155"/>
      <c r="F146" s="157"/>
      <c r="G146" s="158"/>
      <c r="H146" s="159"/>
      <c r="I146" s="217"/>
      <c r="J146" s="217"/>
      <c r="K146" s="166"/>
      <c r="L146" s="164"/>
      <c r="M146" s="164"/>
      <c r="N146" s="164"/>
      <c r="O146" s="164"/>
      <c r="P146" s="165"/>
      <c r="Q146" s="165"/>
      <c r="R146" s="99"/>
      <c r="S146" s="99"/>
      <c r="T146" s="99"/>
      <c r="U146" s="99"/>
      <c r="V146" s="99"/>
      <c r="W146" s="99"/>
      <c r="X146" s="99"/>
      <c r="Y146" s="173"/>
      <c r="Z146" s="174"/>
      <c r="AA146" s="173"/>
      <c r="AB146" s="106"/>
      <c r="AC146" s="120"/>
      <c r="AD146" s="2"/>
      <c r="AE146" s="175"/>
      <c r="AF146" s="176"/>
      <c r="AG146" s="200"/>
      <c r="AH146" s="188"/>
      <c r="AI146" s="189"/>
      <c r="AJ146" s="192"/>
      <c r="AK146" s="190"/>
      <c r="AL146" s="191"/>
      <c r="AM146" s="192"/>
      <c r="AN146" s="193"/>
      <c r="AO146" s="211"/>
      <c r="AP146" s="207"/>
      <c r="AQ146" s="208"/>
      <c r="AR146" s="208"/>
      <c r="AS146" s="207"/>
      <c r="AT146" s="209"/>
      <c r="AU146" s="209"/>
      <c r="AV146" s="212"/>
      <c r="AY146" s="216"/>
      <c r="AZ146" s="216"/>
      <c r="BA146" s="215"/>
    </row>
    <row r="147" customHeight="1" spans="1:53">
      <c r="A147" s="153"/>
      <c r="B147" s="154"/>
      <c r="C147" s="156"/>
      <c r="D147" s="156"/>
      <c r="E147" s="155"/>
      <c r="F147" s="157"/>
      <c r="G147" s="158"/>
      <c r="H147" s="159"/>
      <c r="I147" s="217"/>
      <c r="J147" s="217"/>
      <c r="K147" s="166"/>
      <c r="L147" s="164"/>
      <c r="M147" s="164"/>
      <c r="N147" s="164"/>
      <c r="O147" s="164"/>
      <c r="P147" s="165"/>
      <c r="Q147" s="165"/>
      <c r="R147" s="99"/>
      <c r="S147" s="99"/>
      <c r="T147" s="99"/>
      <c r="U147" s="99"/>
      <c r="V147" s="99"/>
      <c r="W147" s="99"/>
      <c r="X147" s="99"/>
      <c r="Y147" s="173"/>
      <c r="Z147" s="174"/>
      <c r="AA147" s="173"/>
      <c r="AB147" s="106"/>
      <c r="AC147" s="120"/>
      <c r="AD147" s="2"/>
      <c r="AE147" s="175"/>
      <c r="AF147" s="176"/>
      <c r="AG147" s="200"/>
      <c r="AH147" s="188"/>
      <c r="AI147" s="189"/>
      <c r="AJ147" s="192"/>
      <c r="AK147" s="190"/>
      <c r="AL147" s="191"/>
      <c r="AM147" s="192"/>
      <c r="AN147" s="193"/>
      <c r="AO147" s="211"/>
      <c r="AP147" s="207"/>
      <c r="AQ147" s="208"/>
      <c r="AR147" s="208"/>
      <c r="AS147" s="207"/>
      <c r="AT147" s="209"/>
      <c r="AU147" s="209"/>
      <c r="AV147" s="212"/>
      <c r="AY147" s="216"/>
      <c r="AZ147" s="216"/>
      <c r="BA147" s="215"/>
    </row>
    <row r="148" customHeight="1" spans="1:53">
      <c r="A148" s="153"/>
      <c r="B148" s="154"/>
      <c r="C148" s="156"/>
      <c r="D148" s="156"/>
      <c r="E148" s="155"/>
      <c r="F148" s="157"/>
      <c r="G148" s="158"/>
      <c r="H148" s="159"/>
      <c r="I148" s="217"/>
      <c r="J148" s="217"/>
      <c r="K148" s="166"/>
      <c r="L148" s="164"/>
      <c r="M148" s="164"/>
      <c r="N148" s="164"/>
      <c r="O148" s="164"/>
      <c r="P148" s="165"/>
      <c r="Q148" s="165"/>
      <c r="R148" s="99"/>
      <c r="S148" s="99"/>
      <c r="T148" s="99"/>
      <c r="U148" s="99"/>
      <c r="V148" s="99"/>
      <c r="W148" s="99"/>
      <c r="X148" s="99"/>
      <c r="Y148" s="173"/>
      <c r="Z148" s="174"/>
      <c r="AA148" s="173"/>
      <c r="AB148" s="106"/>
      <c r="AC148" s="120"/>
      <c r="AD148" s="2"/>
      <c r="AE148" s="175"/>
      <c r="AF148" s="176"/>
      <c r="AG148" s="200"/>
      <c r="AH148" s="188"/>
      <c r="AI148" s="189"/>
      <c r="AJ148" s="192"/>
      <c r="AK148" s="190"/>
      <c r="AL148" s="191"/>
      <c r="AM148" s="192"/>
      <c r="AN148" s="193"/>
      <c r="AO148" s="211"/>
      <c r="AP148" s="207"/>
      <c r="AQ148" s="208"/>
      <c r="AR148" s="208"/>
      <c r="AS148" s="207"/>
      <c r="AT148" s="209"/>
      <c r="AU148" s="209"/>
      <c r="AV148" s="212"/>
      <c r="AY148" s="216"/>
      <c r="AZ148" s="216"/>
      <c r="BA148" s="215"/>
    </row>
    <row r="149" customHeight="1" spans="1:53">
      <c r="A149" s="153"/>
      <c r="B149" s="154"/>
      <c r="C149" s="156"/>
      <c r="D149" s="156"/>
      <c r="E149" s="155"/>
      <c r="F149" s="157"/>
      <c r="G149" s="158"/>
      <c r="H149" s="159"/>
      <c r="I149" s="217"/>
      <c r="J149" s="217"/>
      <c r="K149" s="166"/>
      <c r="L149" s="164"/>
      <c r="M149" s="164"/>
      <c r="N149" s="164"/>
      <c r="O149" s="164"/>
      <c r="P149" s="165"/>
      <c r="Q149" s="165"/>
      <c r="R149" s="99"/>
      <c r="S149" s="99"/>
      <c r="T149" s="99"/>
      <c r="U149" s="99"/>
      <c r="V149" s="99"/>
      <c r="W149" s="99"/>
      <c r="X149" s="99"/>
      <c r="Y149" s="173"/>
      <c r="Z149" s="174"/>
      <c r="AA149" s="173"/>
      <c r="AB149" s="106"/>
      <c r="AC149" s="120"/>
      <c r="AD149" s="2"/>
      <c r="AE149" s="175"/>
      <c r="AF149" s="176"/>
      <c r="AG149" s="200"/>
      <c r="AH149" s="188"/>
      <c r="AI149" s="189"/>
      <c r="AJ149" s="192"/>
      <c r="AK149" s="190"/>
      <c r="AL149" s="191"/>
      <c r="AM149" s="192"/>
      <c r="AN149" s="193"/>
      <c r="AO149" s="211"/>
      <c r="AP149" s="207"/>
      <c r="AQ149" s="208"/>
      <c r="AR149" s="208"/>
      <c r="AS149" s="207"/>
      <c r="AT149" s="209"/>
      <c r="AU149" s="209"/>
      <c r="AV149" s="212"/>
      <c r="AY149" s="216"/>
      <c r="AZ149" s="216"/>
      <c r="BA149" s="215"/>
    </row>
    <row r="150" customHeight="1" spans="1:53">
      <c r="A150" s="153"/>
      <c r="B150" s="154"/>
      <c r="C150" s="156"/>
      <c r="D150" s="156"/>
      <c r="E150" s="155"/>
      <c r="F150" s="157"/>
      <c r="G150" s="158"/>
      <c r="H150" s="159"/>
      <c r="I150" s="217"/>
      <c r="J150" s="217"/>
      <c r="K150" s="166"/>
      <c r="L150" s="164"/>
      <c r="M150" s="164"/>
      <c r="N150" s="164"/>
      <c r="O150" s="164"/>
      <c r="P150" s="165"/>
      <c r="Q150" s="165"/>
      <c r="R150" s="99"/>
      <c r="S150" s="99"/>
      <c r="T150" s="99"/>
      <c r="U150" s="99"/>
      <c r="V150" s="99"/>
      <c r="W150" s="99"/>
      <c r="X150" s="99"/>
      <c r="Y150" s="173"/>
      <c r="Z150" s="174"/>
      <c r="AA150" s="173"/>
      <c r="AB150" s="106"/>
      <c r="AC150" s="120"/>
      <c r="AD150" s="2"/>
      <c r="AE150" s="175"/>
      <c r="AF150" s="176"/>
      <c r="AG150" s="200"/>
      <c r="AH150" s="188"/>
      <c r="AI150" s="189"/>
      <c r="AJ150" s="192"/>
      <c r="AK150" s="190"/>
      <c r="AL150" s="191"/>
      <c r="AM150" s="192"/>
      <c r="AN150" s="193"/>
      <c r="AO150" s="211"/>
      <c r="AP150" s="207"/>
      <c r="AQ150" s="208"/>
      <c r="AR150" s="208"/>
      <c r="AS150" s="207"/>
      <c r="AT150" s="209"/>
      <c r="AU150" s="209"/>
      <c r="AV150" s="212"/>
      <c r="AY150" s="216"/>
      <c r="AZ150" s="216"/>
      <c r="BA150" s="215"/>
    </row>
    <row r="151" customHeight="1" spans="1:53">
      <c r="A151" s="153"/>
      <c r="B151" s="219"/>
      <c r="C151" s="220"/>
      <c r="D151" s="156"/>
      <c r="E151" s="155"/>
      <c r="F151" s="157"/>
      <c r="G151" s="158"/>
      <c r="H151" s="159"/>
      <c r="I151" s="222"/>
      <c r="J151" s="222"/>
      <c r="K151" s="166"/>
      <c r="L151" s="164"/>
      <c r="M151" s="164"/>
      <c r="N151" s="164"/>
      <c r="O151" s="163"/>
      <c r="P151" s="223"/>
      <c r="Q151" s="223"/>
      <c r="R151" s="99"/>
      <c r="S151" s="99"/>
      <c r="T151" s="99"/>
      <c r="U151" s="99"/>
      <c r="V151" s="99"/>
      <c r="W151" s="99"/>
      <c r="X151" s="99"/>
      <c r="Y151" s="173"/>
      <c r="Z151" s="174"/>
      <c r="AA151" s="173"/>
      <c r="AB151" s="106"/>
      <c r="AC151" s="120"/>
      <c r="AD151" s="2"/>
      <c r="AE151" s="175"/>
      <c r="AF151" s="176"/>
      <c r="AG151" s="200"/>
      <c r="AH151" s="188"/>
      <c r="AI151" s="189"/>
      <c r="AJ151" s="192"/>
      <c r="AK151" s="190"/>
      <c r="AL151" s="191"/>
      <c r="AM151" s="192"/>
      <c r="AN151" s="193"/>
      <c r="AO151" s="211"/>
      <c r="AP151" s="207"/>
      <c r="AQ151" s="208"/>
      <c r="AR151" s="208"/>
      <c r="AS151" s="207"/>
      <c r="AT151" s="209"/>
      <c r="AU151" s="209"/>
      <c r="AV151" s="212"/>
      <c r="AY151" s="216"/>
      <c r="AZ151" s="216"/>
      <c r="BA151" s="215"/>
    </row>
    <row r="152" customHeight="1" spans="1:53">
      <c r="A152" s="153"/>
      <c r="B152" s="219"/>
      <c r="C152" s="220"/>
      <c r="D152" s="156"/>
      <c r="E152" s="155"/>
      <c r="F152" s="157"/>
      <c r="G152" s="158"/>
      <c r="H152" s="159"/>
      <c r="I152" s="222"/>
      <c r="J152" s="222"/>
      <c r="K152" s="166"/>
      <c r="L152" s="164"/>
      <c r="M152" s="164"/>
      <c r="N152" s="164"/>
      <c r="O152" s="163"/>
      <c r="P152" s="223"/>
      <c r="Q152" s="223"/>
      <c r="R152" s="99"/>
      <c r="S152" s="99"/>
      <c r="T152" s="99"/>
      <c r="U152" s="99"/>
      <c r="V152" s="99"/>
      <c r="W152" s="99"/>
      <c r="X152" s="99"/>
      <c r="Y152" s="173"/>
      <c r="Z152" s="174"/>
      <c r="AA152" s="173"/>
      <c r="AB152" s="106"/>
      <c r="AC152" s="120"/>
      <c r="AD152" s="2"/>
      <c r="AE152" s="175"/>
      <c r="AF152" s="176"/>
      <c r="AG152" s="200"/>
      <c r="AH152" s="188"/>
      <c r="AI152" s="189"/>
      <c r="AJ152" s="192"/>
      <c r="AK152" s="190"/>
      <c r="AL152" s="191"/>
      <c r="AM152" s="192"/>
      <c r="AN152" s="193"/>
      <c r="AO152" s="211"/>
      <c r="AP152" s="207"/>
      <c r="AQ152" s="208"/>
      <c r="AR152" s="208"/>
      <c r="AS152" s="207"/>
      <c r="AT152" s="209"/>
      <c r="AU152" s="209"/>
      <c r="AV152" s="212"/>
      <c r="AY152" s="216"/>
      <c r="AZ152" s="216"/>
      <c r="BA152" s="215"/>
    </row>
    <row r="153" customHeight="1" spans="1:53">
      <c r="A153" s="153"/>
      <c r="B153" s="219"/>
      <c r="C153" s="220"/>
      <c r="D153" s="156"/>
      <c r="E153" s="155"/>
      <c r="F153" s="157"/>
      <c r="G153" s="158"/>
      <c r="H153" s="159"/>
      <c r="I153" s="222"/>
      <c r="J153" s="222"/>
      <c r="K153" s="166"/>
      <c r="L153" s="164"/>
      <c r="M153" s="164"/>
      <c r="N153" s="164"/>
      <c r="O153" s="163"/>
      <c r="P153" s="223"/>
      <c r="Q153" s="223"/>
      <c r="R153" s="99"/>
      <c r="S153" s="99"/>
      <c r="T153" s="99"/>
      <c r="U153" s="99"/>
      <c r="V153" s="99"/>
      <c r="W153" s="99"/>
      <c r="X153" s="99"/>
      <c r="Y153" s="173"/>
      <c r="Z153" s="174"/>
      <c r="AA153" s="173"/>
      <c r="AB153" s="106"/>
      <c r="AC153" s="120"/>
      <c r="AD153" s="2"/>
      <c r="AE153" s="175"/>
      <c r="AF153" s="176"/>
      <c r="AG153" s="200"/>
      <c r="AH153" s="188"/>
      <c r="AI153" s="189"/>
      <c r="AJ153" s="192"/>
      <c r="AK153" s="190"/>
      <c r="AL153" s="191"/>
      <c r="AM153" s="192"/>
      <c r="AN153" s="193"/>
      <c r="AO153" s="211"/>
      <c r="AP153" s="207"/>
      <c r="AQ153" s="208"/>
      <c r="AR153" s="208"/>
      <c r="AS153" s="207"/>
      <c r="AT153" s="209"/>
      <c r="AU153" s="209"/>
      <c r="AV153" s="212"/>
      <c r="AY153" s="216"/>
      <c r="AZ153" s="216"/>
      <c r="BA153" s="215"/>
    </row>
    <row r="154" customHeight="1" spans="1:53">
      <c r="A154" s="153"/>
      <c r="B154" s="219"/>
      <c r="C154" s="220"/>
      <c r="D154" s="156"/>
      <c r="E154" s="155"/>
      <c r="F154" s="157"/>
      <c r="G154" s="158"/>
      <c r="H154" s="159"/>
      <c r="I154" s="222"/>
      <c r="J154" s="222"/>
      <c r="K154" s="166"/>
      <c r="L154" s="164"/>
      <c r="M154" s="164"/>
      <c r="N154" s="164"/>
      <c r="O154" s="163"/>
      <c r="P154" s="223"/>
      <c r="Q154" s="223"/>
      <c r="R154" s="99"/>
      <c r="S154" s="99"/>
      <c r="T154" s="99"/>
      <c r="U154" s="99"/>
      <c r="V154" s="99"/>
      <c r="W154" s="99"/>
      <c r="X154" s="99"/>
      <c r="Y154" s="173"/>
      <c r="Z154" s="174"/>
      <c r="AA154" s="173"/>
      <c r="AB154" s="106"/>
      <c r="AC154" s="120"/>
      <c r="AD154" s="2"/>
      <c r="AE154" s="175"/>
      <c r="AF154" s="176"/>
      <c r="AG154" s="200"/>
      <c r="AH154" s="188"/>
      <c r="AI154" s="189"/>
      <c r="AJ154" s="192"/>
      <c r="AK154" s="190"/>
      <c r="AL154" s="191"/>
      <c r="AM154" s="192"/>
      <c r="AN154" s="193"/>
      <c r="AO154" s="211"/>
      <c r="AP154" s="207"/>
      <c r="AQ154" s="208"/>
      <c r="AR154" s="208"/>
      <c r="AS154" s="207"/>
      <c r="AT154" s="209"/>
      <c r="AU154" s="209"/>
      <c r="AV154" s="212"/>
      <c r="AY154" s="216"/>
      <c r="AZ154" s="216"/>
      <c r="BA154" s="215"/>
    </row>
    <row r="155" customHeight="1" spans="1:53">
      <c r="A155" s="153"/>
      <c r="B155" s="219"/>
      <c r="C155" s="220"/>
      <c r="D155" s="156"/>
      <c r="E155" s="155"/>
      <c r="F155" s="157"/>
      <c r="G155" s="158"/>
      <c r="H155" s="159"/>
      <c r="I155" s="222"/>
      <c r="J155" s="222"/>
      <c r="K155" s="166"/>
      <c r="L155" s="164"/>
      <c r="M155" s="164"/>
      <c r="N155" s="164"/>
      <c r="O155" s="163"/>
      <c r="P155" s="223"/>
      <c r="Q155" s="223"/>
      <c r="R155" s="99"/>
      <c r="S155" s="99"/>
      <c r="T155" s="99"/>
      <c r="U155" s="99"/>
      <c r="V155" s="99"/>
      <c r="W155" s="99"/>
      <c r="X155" s="99"/>
      <c r="Y155" s="173"/>
      <c r="Z155" s="174"/>
      <c r="AA155" s="173"/>
      <c r="AB155" s="106"/>
      <c r="AC155" s="120"/>
      <c r="AD155" s="2"/>
      <c r="AE155" s="175"/>
      <c r="AF155" s="176"/>
      <c r="AG155" s="200"/>
      <c r="AH155" s="188"/>
      <c r="AI155" s="189"/>
      <c r="AJ155" s="192"/>
      <c r="AK155" s="190"/>
      <c r="AL155" s="191"/>
      <c r="AM155" s="192"/>
      <c r="AN155" s="193"/>
      <c r="AO155" s="211"/>
      <c r="AP155" s="207"/>
      <c r="AQ155" s="208"/>
      <c r="AR155" s="208"/>
      <c r="AS155" s="207"/>
      <c r="AT155" s="209"/>
      <c r="AU155" s="209"/>
      <c r="AV155" s="212"/>
      <c r="AY155" s="216"/>
      <c r="AZ155" s="216"/>
      <c r="BA155" s="215"/>
    </row>
    <row r="156" customHeight="1" spans="1:53">
      <c r="A156" s="153"/>
      <c r="B156" s="219"/>
      <c r="C156" s="220"/>
      <c r="D156" s="156"/>
      <c r="E156" s="155"/>
      <c r="F156" s="157"/>
      <c r="G156" s="158"/>
      <c r="H156" s="159"/>
      <c r="I156" s="222"/>
      <c r="J156" s="222"/>
      <c r="K156" s="166"/>
      <c r="L156" s="164"/>
      <c r="M156" s="164"/>
      <c r="N156" s="164"/>
      <c r="O156" s="163"/>
      <c r="P156" s="223"/>
      <c r="Q156" s="223"/>
      <c r="R156" s="99"/>
      <c r="S156" s="99"/>
      <c r="T156" s="99"/>
      <c r="U156" s="99"/>
      <c r="V156" s="99"/>
      <c r="W156" s="99"/>
      <c r="X156" s="99"/>
      <c r="Y156" s="173"/>
      <c r="Z156" s="174"/>
      <c r="AA156" s="173"/>
      <c r="AB156" s="106"/>
      <c r="AC156" s="120"/>
      <c r="AD156" s="2"/>
      <c r="AE156" s="175"/>
      <c r="AF156" s="176"/>
      <c r="AG156" s="200"/>
      <c r="AH156" s="188"/>
      <c r="AI156" s="189"/>
      <c r="AJ156" s="192"/>
      <c r="AK156" s="190"/>
      <c r="AL156" s="191"/>
      <c r="AM156" s="192"/>
      <c r="AN156" s="193"/>
      <c r="AO156" s="211"/>
      <c r="AP156" s="207"/>
      <c r="AQ156" s="208"/>
      <c r="AR156" s="208"/>
      <c r="AS156" s="207"/>
      <c r="AT156" s="209"/>
      <c r="AU156" s="209"/>
      <c r="AV156" s="212"/>
      <c r="AY156" s="216"/>
      <c r="AZ156" s="216"/>
      <c r="BA156" s="215"/>
    </row>
    <row r="157" customHeight="1" spans="1:53">
      <c r="A157" s="153"/>
      <c r="B157" s="219"/>
      <c r="C157" s="220"/>
      <c r="D157" s="156"/>
      <c r="E157" s="155"/>
      <c r="F157" s="157"/>
      <c r="G157" s="158"/>
      <c r="H157" s="159"/>
      <c r="I157" s="222"/>
      <c r="J157" s="222"/>
      <c r="K157" s="166"/>
      <c r="L157" s="164"/>
      <c r="M157" s="164"/>
      <c r="N157" s="164"/>
      <c r="O157" s="163"/>
      <c r="P157" s="223"/>
      <c r="Q157" s="223"/>
      <c r="R157" s="99"/>
      <c r="S157" s="99"/>
      <c r="T157" s="99"/>
      <c r="U157" s="99"/>
      <c r="V157" s="99"/>
      <c r="W157" s="99"/>
      <c r="X157" s="99"/>
      <c r="Y157" s="173"/>
      <c r="Z157" s="174"/>
      <c r="AA157" s="173"/>
      <c r="AB157" s="106"/>
      <c r="AC157" s="120"/>
      <c r="AD157" s="2"/>
      <c r="AE157" s="175"/>
      <c r="AF157" s="176"/>
      <c r="AG157" s="200"/>
      <c r="AH157" s="188"/>
      <c r="AI157" s="189"/>
      <c r="AJ157" s="192"/>
      <c r="AK157" s="190"/>
      <c r="AL157" s="191"/>
      <c r="AM157" s="192"/>
      <c r="AN157" s="193"/>
      <c r="AO157" s="211"/>
      <c r="AP157" s="207"/>
      <c r="AQ157" s="208"/>
      <c r="AR157" s="208"/>
      <c r="AS157" s="207"/>
      <c r="AT157" s="209"/>
      <c r="AU157" s="209"/>
      <c r="AV157" s="212"/>
      <c r="AY157" s="216"/>
      <c r="AZ157" s="216"/>
      <c r="BA157" s="215"/>
    </row>
    <row r="158" customHeight="1" spans="1:53">
      <c r="A158" s="153"/>
      <c r="B158" s="219"/>
      <c r="C158" s="220"/>
      <c r="D158" s="156"/>
      <c r="E158" s="155"/>
      <c r="F158" s="157"/>
      <c r="G158" s="158"/>
      <c r="H158" s="159"/>
      <c r="I158" s="222"/>
      <c r="J158" s="222"/>
      <c r="K158" s="166"/>
      <c r="L158" s="164"/>
      <c r="M158" s="164"/>
      <c r="N158" s="164"/>
      <c r="O158" s="163"/>
      <c r="P158" s="223"/>
      <c r="Q158" s="223"/>
      <c r="R158" s="99"/>
      <c r="S158" s="99"/>
      <c r="T158" s="99"/>
      <c r="U158" s="99"/>
      <c r="V158" s="99"/>
      <c r="W158" s="99"/>
      <c r="X158" s="99"/>
      <c r="Y158" s="173"/>
      <c r="Z158" s="174"/>
      <c r="AA158" s="173"/>
      <c r="AB158" s="106"/>
      <c r="AC158" s="120"/>
      <c r="AD158" s="2"/>
      <c r="AE158" s="175"/>
      <c r="AF158" s="176"/>
      <c r="AG158" s="200"/>
      <c r="AH158" s="188"/>
      <c r="AI158" s="189"/>
      <c r="AJ158" s="192"/>
      <c r="AK158" s="190"/>
      <c r="AL158" s="191"/>
      <c r="AM158" s="192"/>
      <c r="AN158" s="193"/>
      <c r="AO158" s="211"/>
      <c r="AP158" s="207"/>
      <c r="AQ158" s="208"/>
      <c r="AR158" s="208"/>
      <c r="AS158" s="207"/>
      <c r="AT158" s="209"/>
      <c r="AU158" s="209"/>
      <c r="AV158" s="212"/>
      <c r="AY158" s="216"/>
      <c r="AZ158" s="216"/>
      <c r="BA158" s="215"/>
    </row>
    <row r="159" customHeight="1" spans="1:53">
      <c r="A159" s="153"/>
      <c r="B159" s="219"/>
      <c r="C159" s="220"/>
      <c r="D159" s="156"/>
      <c r="E159" s="155"/>
      <c r="F159" s="157"/>
      <c r="G159" s="158"/>
      <c r="H159" s="159"/>
      <c r="I159" s="222"/>
      <c r="J159" s="222"/>
      <c r="K159" s="166"/>
      <c r="L159" s="164"/>
      <c r="M159" s="164"/>
      <c r="N159" s="164"/>
      <c r="O159" s="163"/>
      <c r="P159" s="223"/>
      <c r="Q159" s="223"/>
      <c r="R159" s="99"/>
      <c r="S159" s="99"/>
      <c r="T159" s="99"/>
      <c r="U159" s="99"/>
      <c r="V159" s="99"/>
      <c r="W159" s="99"/>
      <c r="X159" s="99"/>
      <c r="Y159" s="173"/>
      <c r="Z159" s="174"/>
      <c r="AA159" s="173"/>
      <c r="AB159" s="106"/>
      <c r="AC159" s="120"/>
      <c r="AD159" s="2"/>
      <c r="AE159" s="175"/>
      <c r="AF159" s="176"/>
      <c r="AG159" s="200"/>
      <c r="AH159" s="188"/>
      <c r="AI159" s="189"/>
      <c r="AJ159" s="192"/>
      <c r="AK159" s="190"/>
      <c r="AL159" s="191"/>
      <c r="AM159" s="192"/>
      <c r="AN159" s="193"/>
      <c r="AO159" s="211"/>
      <c r="AP159" s="207"/>
      <c r="AQ159" s="208"/>
      <c r="AR159" s="208"/>
      <c r="AS159" s="207"/>
      <c r="AT159" s="209"/>
      <c r="AU159" s="209"/>
      <c r="AV159" s="212"/>
      <c r="AY159" s="216"/>
      <c r="AZ159" s="216"/>
      <c r="BA159" s="215"/>
    </row>
    <row r="160" customHeight="1" spans="1:53">
      <c r="A160" s="153"/>
      <c r="B160" s="219"/>
      <c r="C160" s="220"/>
      <c r="D160" s="156"/>
      <c r="E160" s="155"/>
      <c r="F160" s="157"/>
      <c r="G160" s="158"/>
      <c r="H160" s="159"/>
      <c r="I160" s="222"/>
      <c r="J160" s="222"/>
      <c r="K160" s="166"/>
      <c r="L160" s="164"/>
      <c r="M160" s="164"/>
      <c r="N160" s="164"/>
      <c r="O160" s="163"/>
      <c r="P160" s="223"/>
      <c r="Q160" s="223"/>
      <c r="R160" s="99"/>
      <c r="S160" s="99"/>
      <c r="T160" s="99"/>
      <c r="U160" s="99"/>
      <c r="V160" s="99"/>
      <c r="W160" s="99"/>
      <c r="X160" s="99"/>
      <c r="Y160" s="173"/>
      <c r="Z160" s="174"/>
      <c r="AA160" s="173"/>
      <c r="AB160" s="106"/>
      <c r="AC160" s="120"/>
      <c r="AD160" s="2"/>
      <c r="AE160" s="175"/>
      <c r="AF160" s="176"/>
      <c r="AG160" s="200"/>
      <c r="AH160" s="188"/>
      <c r="AI160" s="189"/>
      <c r="AJ160" s="192"/>
      <c r="AK160" s="190"/>
      <c r="AL160" s="191"/>
      <c r="AM160" s="192"/>
      <c r="AN160" s="193"/>
      <c r="AO160" s="211"/>
      <c r="AP160" s="207"/>
      <c r="AQ160" s="208"/>
      <c r="AR160" s="208"/>
      <c r="AS160" s="207"/>
      <c r="AT160" s="209"/>
      <c r="AU160" s="209"/>
      <c r="AV160" s="212"/>
      <c r="AY160" s="216"/>
      <c r="AZ160" s="216"/>
      <c r="BA160" s="215"/>
    </row>
    <row r="161" customHeight="1" spans="1:53">
      <c r="A161" s="153"/>
      <c r="B161" s="219"/>
      <c r="C161" s="220"/>
      <c r="D161" s="156"/>
      <c r="E161" s="155"/>
      <c r="F161" s="157"/>
      <c r="G161" s="158"/>
      <c r="H161" s="159"/>
      <c r="I161" s="222"/>
      <c r="J161" s="222"/>
      <c r="K161" s="166"/>
      <c r="L161" s="164"/>
      <c r="M161" s="164"/>
      <c r="N161" s="164"/>
      <c r="O161" s="163"/>
      <c r="P161" s="223"/>
      <c r="Q161" s="223"/>
      <c r="R161" s="99"/>
      <c r="S161" s="99"/>
      <c r="T161" s="99"/>
      <c r="U161" s="99"/>
      <c r="V161" s="99"/>
      <c r="W161" s="99"/>
      <c r="X161" s="99"/>
      <c r="Y161" s="173"/>
      <c r="Z161" s="174"/>
      <c r="AA161" s="173"/>
      <c r="AB161" s="106"/>
      <c r="AC161" s="120"/>
      <c r="AD161" s="2"/>
      <c r="AE161" s="175"/>
      <c r="AF161" s="176"/>
      <c r="AG161" s="200"/>
      <c r="AH161" s="188"/>
      <c r="AI161" s="189"/>
      <c r="AJ161" s="192"/>
      <c r="AK161" s="190"/>
      <c r="AL161" s="191"/>
      <c r="AM161" s="192"/>
      <c r="AN161" s="193"/>
      <c r="AO161" s="211"/>
      <c r="AP161" s="207"/>
      <c r="AQ161" s="208"/>
      <c r="AR161" s="208"/>
      <c r="AS161" s="207"/>
      <c r="AT161" s="209"/>
      <c r="AU161" s="209"/>
      <c r="AV161" s="212"/>
      <c r="AY161" s="216"/>
      <c r="AZ161" s="216"/>
      <c r="BA161" s="215"/>
    </row>
    <row r="162" customHeight="1" spans="1:53">
      <c r="A162" s="153"/>
      <c r="B162" s="219"/>
      <c r="C162" s="220"/>
      <c r="D162" s="156"/>
      <c r="E162" s="155"/>
      <c r="F162" s="157"/>
      <c r="G162" s="158"/>
      <c r="H162" s="159"/>
      <c r="I162" s="222"/>
      <c r="J162" s="222"/>
      <c r="K162" s="166"/>
      <c r="L162" s="164"/>
      <c r="M162" s="164"/>
      <c r="N162" s="164"/>
      <c r="O162" s="163"/>
      <c r="P162" s="223"/>
      <c r="Q162" s="223"/>
      <c r="R162" s="99"/>
      <c r="S162" s="99"/>
      <c r="T162" s="99"/>
      <c r="U162" s="99"/>
      <c r="V162" s="99"/>
      <c r="W162" s="99"/>
      <c r="X162" s="99"/>
      <c r="Y162" s="173"/>
      <c r="Z162" s="174"/>
      <c r="AA162" s="173"/>
      <c r="AB162" s="106"/>
      <c r="AC162" s="120"/>
      <c r="AD162" s="2"/>
      <c r="AE162" s="175"/>
      <c r="AF162" s="176"/>
      <c r="AG162" s="200"/>
      <c r="AH162" s="188"/>
      <c r="AI162" s="189"/>
      <c r="AJ162" s="192"/>
      <c r="AK162" s="190"/>
      <c r="AL162" s="191"/>
      <c r="AM162" s="192"/>
      <c r="AN162" s="193"/>
      <c r="AO162" s="211"/>
      <c r="AP162" s="207"/>
      <c r="AQ162" s="208"/>
      <c r="AR162" s="208"/>
      <c r="AS162" s="207"/>
      <c r="AT162" s="209"/>
      <c r="AU162" s="209"/>
      <c r="AV162" s="212"/>
      <c r="AY162" s="216"/>
      <c r="AZ162" s="216"/>
      <c r="BA162" s="215"/>
    </row>
    <row r="163" customHeight="1" spans="1:53">
      <c r="A163" s="153"/>
      <c r="B163" s="219"/>
      <c r="C163" s="220"/>
      <c r="D163" s="156"/>
      <c r="E163" s="155"/>
      <c r="F163" s="157"/>
      <c r="G163" s="158"/>
      <c r="H163" s="159"/>
      <c r="I163" s="222"/>
      <c r="J163" s="222"/>
      <c r="K163" s="166"/>
      <c r="L163" s="164"/>
      <c r="M163" s="164"/>
      <c r="N163" s="164"/>
      <c r="O163" s="163"/>
      <c r="P163" s="223"/>
      <c r="Q163" s="223"/>
      <c r="R163" s="99"/>
      <c r="S163" s="99"/>
      <c r="T163" s="99"/>
      <c r="U163" s="99"/>
      <c r="V163" s="99"/>
      <c r="W163" s="99"/>
      <c r="X163" s="99"/>
      <c r="Y163" s="173"/>
      <c r="Z163" s="174"/>
      <c r="AA163" s="173"/>
      <c r="AB163" s="106"/>
      <c r="AC163" s="120"/>
      <c r="AD163" s="2"/>
      <c r="AE163" s="175"/>
      <c r="AF163" s="176"/>
      <c r="AG163" s="200"/>
      <c r="AH163" s="188"/>
      <c r="AI163" s="189"/>
      <c r="AJ163" s="192"/>
      <c r="AK163" s="190"/>
      <c r="AL163" s="191"/>
      <c r="AM163" s="192"/>
      <c r="AN163" s="193"/>
      <c r="AO163" s="211"/>
      <c r="AP163" s="207"/>
      <c r="AQ163" s="208"/>
      <c r="AR163" s="208"/>
      <c r="AS163" s="207"/>
      <c r="AT163" s="209"/>
      <c r="AU163" s="209"/>
      <c r="AV163" s="212"/>
      <c r="AY163" s="216"/>
      <c r="AZ163" s="216"/>
      <c r="BA163" s="215"/>
    </row>
    <row r="164" customHeight="1" spans="1:53">
      <c r="A164" s="153"/>
      <c r="B164" s="219"/>
      <c r="C164" s="220"/>
      <c r="D164" s="156"/>
      <c r="E164" s="155"/>
      <c r="F164" s="157"/>
      <c r="G164" s="158"/>
      <c r="H164" s="159"/>
      <c r="I164" s="222"/>
      <c r="J164" s="222"/>
      <c r="K164" s="166"/>
      <c r="L164" s="164"/>
      <c r="M164" s="164"/>
      <c r="N164" s="164"/>
      <c r="O164" s="163"/>
      <c r="P164" s="223"/>
      <c r="Q164" s="223"/>
      <c r="R164" s="99"/>
      <c r="S164" s="99"/>
      <c r="T164" s="99"/>
      <c r="U164" s="99"/>
      <c r="V164" s="99"/>
      <c r="W164" s="99"/>
      <c r="X164" s="99"/>
      <c r="Y164" s="173"/>
      <c r="Z164" s="174"/>
      <c r="AA164" s="173"/>
      <c r="AB164" s="106"/>
      <c r="AC164" s="120"/>
      <c r="AD164" s="2"/>
      <c r="AE164" s="175"/>
      <c r="AF164" s="176"/>
      <c r="AG164" s="200"/>
      <c r="AH164" s="188"/>
      <c r="AI164" s="189"/>
      <c r="AJ164" s="192"/>
      <c r="AK164" s="190"/>
      <c r="AL164" s="191"/>
      <c r="AM164" s="192"/>
      <c r="AN164" s="193"/>
      <c r="AO164" s="211"/>
      <c r="AP164" s="207"/>
      <c r="AQ164" s="208"/>
      <c r="AR164" s="208"/>
      <c r="AS164" s="207"/>
      <c r="AT164" s="209"/>
      <c r="AU164" s="209"/>
      <c r="AV164" s="212"/>
      <c r="AY164" s="216"/>
      <c r="AZ164" s="216"/>
      <c r="BA164" s="215"/>
    </row>
    <row r="165" customHeight="1" spans="1:53">
      <c r="A165" s="153"/>
      <c r="B165" s="219"/>
      <c r="C165" s="220"/>
      <c r="D165" s="156"/>
      <c r="E165" s="155"/>
      <c r="F165" s="157"/>
      <c r="G165" s="158"/>
      <c r="H165" s="159"/>
      <c r="I165" s="222"/>
      <c r="J165" s="222"/>
      <c r="K165" s="166"/>
      <c r="L165" s="164"/>
      <c r="M165" s="164"/>
      <c r="N165" s="164"/>
      <c r="O165" s="163"/>
      <c r="P165" s="223"/>
      <c r="Q165" s="223"/>
      <c r="R165" s="99"/>
      <c r="S165" s="99"/>
      <c r="T165" s="99"/>
      <c r="U165" s="99"/>
      <c r="V165" s="99"/>
      <c r="W165" s="99"/>
      <c r="X165" s="99"/>
      <c r="Y165" s="173"/>
      <c r="Z165" s="174"/>
      <c r="AA165" s="173"/>
      <c r="AB165" s="106"/>
      <c r="AC165" s="120"/>
      <c r="AD165" s="2"/>
      <c r="AE165" s="175"/>
      <c r="AF165" s="176"/>
      <c r="AG165" s="200"/>
      <c r="AH165" s="188"/>
      <c r="AI165" s="189"/>
      <c r="AJ165" s="192"/>
      <c r="AK165" s="190"/>
      <c r="AL165" s="191"/>
      <c r="AM165" s="192"/>
      <c r="AN165" s="193"/>
      <c r="AO165" s="211"/>
      <c r="AP165" s="207"/>
      <c r="AQ165" s="208"/>
      <c r="AR165" s="208"/>
      <c r="AS165" s="207"/>
      <c r="AT165" s="209"/>
      <c r="AU165" s="209"/>
      <c r="AV165" s="212"/>
      <c r="AY165" s="216"/>
      <c r="AZ165" s="216"/>
      <c r="BA165" s="215"/>
    </row>
    <row r="166" customHeight="1" spans="1:53">
      <c r="A166" s="153"/>
      <c r="B166" s="219"/>
      <c r="C166" s="220"/>
      <c r="D166" s="156"/>
      <c r="E166" s="155"/>
      <c r="F166" s="157"/>
      <c r="G166" s="158"/>
      <c r="H166" s="159"/>
      <c r="I166" s="222"/>
      <c r="J166" s="222"/>
      <c r="K166" s="166"/>
      <c r="L166" s="164"/>
      <c r="M166" s="164"/>
      <c r="N166" s="164"/>
      <c r="O166" s="163"/>
      <c r="P166" s="223"/>
      <c r="Q166" s="223"/>
      <c r="R166" s="99"/>
      <c r="S166" s="99"/>
      <c r="T166" s="99"/>
      <c r="U166" s="99"/>
      <c r="V166" s="99"/>
      <c r="W166" s="99"/>
      <c r="X166" s="99"/>
      <c r="Y166" s="173"/>
      <c r="Z166" s="174"/>
      <c r="AA166" s="173"/>
      <c r="AB166" s="106"/>
      <c r="AC166" s="120"/>
      <c r="AD166" s="2"/>
      <c r="AE166" s="175"/>
      <c r="AF166" s="176"/>
      <c r="AG166" s="200"/>
      <c r="AH166" s="188"/>
      <c r="AI166" s="189"/>
      <c r="AJ166" s="192"/>
      <c r="AK166" s="190"/>
      <c r="AL166" s="191"/>
      <c r="AM166" s="192"/>
      <c r="AN166" s="193"/>
      <c r="AO166" s="211"/>
      <c r="AP166" s="207"/>
      <c r="AQ166" s="208"/>
      <c r="AR166" s="208"/>
      <c r="AS166" s="207"/>
      <c r="AT166" s="209"/>
      <c r="AU166" s="209"/>
      <c r="AV166" s="212"/>
      <c r="AY166" s="216"/>
      <c r="AZ166" s="216"/>
      <c r="BA166" s="215"/>
    </row>
    <row r="167" customHeight="1" spans="1:53">
      <c r="A167" s="153"/>
      <c r="B167" s="219"/>
      <c r="C167" s="220"/>
      <c r="D167" s="156"/>
      <c r="E167" s="155"/>
      <c r="F167" s="157"/>
      <c r="G167" s="158"/>
      <c r="H167" s="159"/>
      <c r="I167" s="222"/>
      <c r="J167" s="222"/>
      <c r="K167" s="166"/>
      <c r="L167" s="164"/>
      <c r="M167" s="164"/>
      <c r="N167" s="164"/>
      <c r="O167" s="163"/>
      <c r="P167" s="223"/>
      <c r="Q167" s="223"/>
      <c r="R167" s="99"/>
      <c r="S167" s="99"/>
      <c r="T167" s="99"/>
      <c r="U167" s="99"/>
      <c r="V167" s="99"/>
      <c r="W167" s="99"/>
      <c r="X167" s="99"/>
      <c r="Y167" s="173"/>
      <c r="Z167" s="174"/>
      <c r="AA167" s="173"/>
      <c r="AB167" s="106"/>
      <c r="AC167" s="120"/>
      <c r="AD167" s="2"/>
      <c r="AE167" s="175"/>
      <c r="AF167" s="176"/>
      <c r="AG167" s="200"/>
      <c r="AH167" s="188"/>
      <c r="AI167" s="189"/>
      <c r="AJ167" s="192"/>
      <c r="AK167" s="190"/>
      <c r="AL167" s="191"/>
      <c r="AM167" s="192"/>
      <c r="AN167" s="193"/>
      <c r="AO167" s="211"/>
      <c r="AP167" s="207"/>
      <c r="AQ167" s="208"/>
      <c r="AR167" s="208"/>
      <c r="AS167" s="207"/>
      <c r="AT167" s="209"/>
      <c r="AU167" s="209"/>
      <c r="AV167" s="212"/>
      <c r="AY167" s="216"/>
      <c r="AZ167" s="216"/>
      <c r="BA167" s="215"/>
    </row>
    <row r="168" customHeight="1" spans="1:53">
      <c r="A168" s="153"/>
      <c r="B168" s="219"/>
      <c r="C168" s="220"/>
      <c r="D168" s="156"/>
      <c r="E168" s="155"/>
      <c r="F168" s="157"/>
      <c r="G168" s="158"/>
      <c r="H168" s="159"/>
      <c r="I168" s="222"/>
      <c r="J168" s="222"/>
      <c r="K168" s="166"/>
      <c r="L168" s="164"/>
      <c r="M168" s="164"/>
      <c r="N168" s="164"/>
      <c r="O168" s="163"/>
      <c r="P168" s="223"/>
      <c r="Q168" s="223"/>
      <c r="R168" s="99"/>
      <c r="S168" s="99"/>
      <c r="T168" s="99"/>
      <c r="U168" s="99"/>
      <c r="V168" s="99"/>
      <c r="W168" s="99"/>
      <c r="X168" s="99"/>
      <c r="Y168" s="173"/>
      <c r="Z168" s="174"/>
      <c r="AA168" s="173"/>
      <c r="AB168" s="106"/>
      <c r="AC168" s="120"/>
      <c r="AD168" s="2"/>
      <c r="AE168" s="175"/>
      <c r="AF168" s="176"/>
      <c r="AG168" s="200"/>
      <c r="AH168" s="188"/>
      <c r="AI168" s="189"/>
      <c r="AJ168" s="192"/>
      <c r="AK168" s="190"/>
      <c r="AL168" s="191"/>
      <c r="AM168" s="192"/>
      <c r="AN168" s="193"/>
      <c r="AO168" s="211"/>
      <c r="AP168" s="207"/>
      <c r="AQ168" s="208"/>
      <c r="AR168" s="208"/>
      <c r="AS168" s="207"/>
      <c r="AT168" s="209"/>
      <c r="AU168" s="209"/>
      <c r="AV168" s="212"/>
      <c r="AY168" s="216"/>
      <c r="AZ168" s="216"/>
      <c r="BA168" s="215"/>
    </row>
    <row r="169" customHeight="1" spans="1:53">
      <c r="A169" s="153"/>
      <c r="B169" s="219"/>
      <c r="C169" s="220"/>
      <c r="D169" s="156"/>
      <c r="E169" s="155"/>
      <c r="F169" s="157"/>
      <c r="G169" s="158"/>
      <c r="H169" s="159"/>
      <c r="I169" s="222"/>
      <c r="J169" s="222"/>
      <c r="K169" s="166"/>
      <c r="L169" s="164"/>
      <c r="M169" s="164"/>
      <c r="N169" s="164"/>
      <c r="O169" s="163"/>
      <c r="P169" s="223"/>
      <c r="Q169" s="223"/>
      <c r="R169" s="99"/>
      <c r="S169" s="99"/>
      <c r="T169" s="99"/>
      <c r="U169" s="99"/>
      <c r="V169" s="99"/>
      <c r="W169" s="99"/>
      <c r="X169" s="99"/>
      <c r="Y169" s="173"/>
      <c r="Z169" s="174"/>
      <c r="AA169" s="173"/>
      <c r="AB169" s="106"/>
      <c r="AC169" s="120"/>
      <c r="AD169" s="2"/>
      <c r="AE169" s="175"/>
      <c r="AF169" s="176"/>
      <c r="AG169" s="200"/>
      <c r="AH169" s="188"/>
      <c r="AI169" s="189"/>
      <c r="AJ169" s="192"/>
      <c r="AK169" s="190"/>
      <c r="AL169" s="191"/>
      <c r="AM169" s="192"/>
      <c r="AN169" s="193"/>
      <c r="AO169" s="211"/>
      <c r="AP169" s="207"/>
      <c r="AQ169" s="208"/>
      <c r="AR169" s="208"/>
      <c r="AS169" s="207"/>
      <c r="AT169" s="209"/>
      <c r="AU169" s="209"/>
      <c r="AV169" s="212"/>
      <c r="AY169" s="216"/>
      <c r="AZ169" s="216"/>
      <c r="BA169" s="215"/>
    </row>
    <row r="170" customHeight="1" spans="1:53">
      <c r="A170" s="153"/>
      <c r="B170" s="219"/>
      <c r="C170" s="220"/>
      <c r="D170" s="156"/>
      <c r="E170" s="155"/>
      <c r="F170" s="157"/>
      <c r="G170" s="158"/>
      <c r="H170" s="159"/>
      <c r="I170" s="222"/>
      <c r="J170" s="222"/>
      <c r="K170" s="166"/>
      <c r="L170" s="164"/>
      <c r="M170" s="164"/>
      <c r="N170" s="164"/>
      <c r="O170" s="163"/>
      <c r="P170" s="223"/>
      <c r="Q170" s="223"/>
      <c r="R170" s="99"/>
      <c r="S170" s="99"/>
      <c r="T170" s="99"/>
      <c r="U170" s="99"/>
      <c r="V170" s="99"/>
      <c r="W170" s="99"/>
      <c r="X170" s="99"/>
      <c r="Y170" s="173"/>
      <c r="Z170" s="174"/>
      <c r="AA170" s="173"/>
      <c r="AB170" s="106"/>
      <c r="AC170" s="120"/>
      <c r="AD170" s="2"/>
      <c r="AE170" s="175"/>
      <c r="AF170" s="176"/>
      <c r="AG170" s="200"/>
      <c r="AH170" s="188"/>
      <c r="AI170" s="189"/>
      <c r="AJ170" s="192"/>
      <c r="AK170" s="190"/>
      <c r="AL170" s="191"/>
      <c r="AM170" s="192"/>
      <c r="AN170" s="193"/>
      <c r="AO170" s="211"/>
      <c r="AP170" s="207"/>
      <c r="AQ170" s="208"/>
      <c r="AR170" s="208"/>
      <c r="AS170" s="207"/>
      <c r="AT170" s="209"/>
      <c r="AU170" s="209"/>
      <c r="AV170" s="212"/>
      <c r="AY170" s="216"/>
      <c r="AZ170" s="216"/>
      <c r="BA170" s="215"/>
    </row>
    <row r="171" customHeight="1" spans="1:53">
      <c r="A171" s="153"/>
      <c r="B171" s="219"/>
      <c r="C171" s="220"/>
      <c r="D171" s="156"/>
      <c r="E171" s="155"/>
      <c r="F171" s="157"/>
      <c r="G171" s="158"/>
      <c r="H171" s="159"/>
      <c r="I171" s="222"/>
      <c r="J171" s="222"/>
      <c r="K171" s="166"/>
      <c r="L171" s="164"/>
      <c r="M171" s="164"/>
      <c r="N171" s="164"/>
      <c r="O171" s="163"/>
      <c r="P171" s="223"/>
      <c r="Q171" s="223"/>
      <c r="R171" s="99"/>
      <c r="S171" s="99"/>
      <c r="T171" s="99"/>
      <c r="U171" s="99"/>
      <c r="V171" s="99"/>
      <c r="W171" s="99"/>
      <c r="X171" s="99"/>
      <c r="Y171" s="173"/>
      <c r="Z171" s="174"/>
      <c r="AA171" s="173"/>
      <c r="AB171" s="106"/>
      <c r="AC171" s="120"/>
      <c r="AD171" s="2"/>
      <c r="AE171" s="175"/>
      <c r="AF171" s="176"/>
      <c r="AG171" s="200"/>
      <c r="AH171" s="188"/>
      <c r="AI171" s="189"/>
      <c r="AJ171" s="192"/>
      <c r="AK171" s="190"/>
      <c r="AL171" s="191"/>
      <c r="AM171" s="192"/>
      <c r="AN171" s="193"/>
      <c r="AO171" s="211"/>
      <c r="AP171" s="207"/>
      <c r="AQ171" s="208"/>
      <c r="AR171" s="208"/>
      <c r="AS171" s="207"/>
      <c r="AT171" s="209"/>
      <c r="AU171" s="209"/>
      <c r="AV171" s="212"/>
      <c r="AY171" s="216"/>
      <c r="AZ171" s="216"/>
      <c r="BA171" s="215"/>
    </row>
    <row r="172" customHeight="1" spans="1:53">
      <c r="A172" s="153"/>
      <c r="B172" s="219"/>
      <c r="C172" s="220"/>
      <c r="D172" s="156"/>
      <c r="E172" s="155"/>
      <c r="F172" s="157"/>
      <c r="G172" s="158"/>
      <c r="H172" s="159"/>
      <c r="I172" s="222"/>
      <c r="J172" s="222"/>
      <c r="K172" s="166"/>
      <c r="L172" s="164"/>
      <c r="M172" s="164"/>
      <c r="N172" s="164"/>
      <c r="O172" s="163"/>
      <c r="P172" s="223"/>
      <c r="Q172" s="223"/>
      <c r="R172" s="99"/>
      <c r="S172" s="99"/>
      <c r="T172" s="99"/>
      <c r="U172" s="99"/>
      <c r="V172" s="99"/>
      <c r="W172" s="99"/>
      <c r="X172" s="99"/>
      <c r="Y172" s="173"/>
      <c r="Z172" s="174"/>
      <c r="AA172" s="173"/>
      <c r="AB172" s="106"/>
      <c r="AC172" s="120"/>
      <c r="AD172" s="2"/>
      <c r="AE172" s="175"/>
      <c r="AF172" s="176"/>
      <c r="AG172" s="200"/>
      <c r="AH172" s="188"/>
      <c r="AI172" s="189"/>
      <c r="AJ172" s="192"/>
      <c r="AK172" s="190"/>
      <c r="AL172" s="191"/>
      <c r="AM172" s="192"/>
      <c r="AN172" s="193"/>
      <c r="AO172" s="211"/>
      <c r="AP172" s="207"/>
      <c r="AQ172" s="208"/>
      <c r="AR172" s="208"/>
      <c r="AS172" s="207"/>
      <c r="AT172" s="209"/>
      <c r="AU172" s="209"/>
      <c r="AV172" s="212"/>
      <c r="AY172" s="216"/>
      <c r="AZ172" s="216"/>
      <c r="BA172" s="215"/>
    </row>
    <row r="173" customHeight="1" spans="1:53">
      <c r="A173" s="153"/>
      <c r="B173" s="219"/>
      <c r="C173" s="220"/>
      <c r="D173" s="156"/>
      <c r="E173" s="155"/>
      <c r="F173" s="157"/>
      <c r="G173" s="158"/>
      <c r="H173" s="159"/>
      <c r="I173" s="222"/>
      <c r="J173" s="222"/>
      <c r="K173" s="166"/>
      <c r="L173" s="164"/>
      <c r="M173" s="164"/>
      <c r="N173" s="164"/>
      <c r="O173" s="163"/>
      <c r="P173" s="223"/>
      <c r="Q173" s="223"/>
      <c r="R173" s="99"/>
      <c r="S173" s="99"/>
      <c r="T173" s="99"/>
      <c r="U173" s="99"/>
      <c r="V173" s="99"/>
      <c r="W173" s="99"/>
      <c r="X173" s="99"/>
      <c r="Y173" s="173"/>
      <c r="Z173" s="174"/>
      <c r="AA173" s="173"/>
      <c r="AB173" s="106"/>
      <c r="AC173" s="120"/>
      <c r="AD173" s="2"/>
      <c r="AE173" s="175"/>
      <c r="AF173" s="176"/>
      <c r="AG173" s="200"/>
      <c r="AH173" s="188"/>
      <c r="AI173" s="189"/>
      <c r="AJ173" s="192"/>
      <c r="AK173" s="190"/>
      <c r="AL173" s="191"/>
      <c r="AM173" s="192"/>
      <c r="AN173" s="193"/>
      <c r="AO173" s="211"/>
      <c r="AP173" s="207"/>
      <c r="AQ173" s="208"/>
      <c r="AR173" s="208"/>
      <c r="AS173" s="207"/>
      <c r="AT173" s="209"/>
      <c r="AU173" s="209"/>
      <c r="AV173" s="212"/>
      <c r="AY173" s="216"/>
      <c r="AZ173" s="216"/>
      <c r="BA173" s="215"/>
    </row>
    <row r="174" customHeight="1" spans="1:53">
      <c r="A174" s="153"/>
      <c r="B174" s="219"/>
      <c r="C174" s="220"/>
      <c r="D174" s="156"/>
      <c r="E174" s="155"/>
      <c r="F174" s="157"/>
      <c r="G174" s="158"/>
      <c r="H174" s="159"/>
      <c r="I174" s="222"/>
      <c r="J174" s="222"/>
      <c r="K174" s="166"/>
      <c r="L174" s="164"/>
      <c r="M174" s="164"/>
      <c r="N174" s="164"/>
      <c r="O174" s="163"/>
      <c r="P174" s="223"/>
      <c r="Q174" s="223"/>
      <c r="R174" s="99"/>
      <c r="S174" s="99"/>
      <c r="T174" s="99"/>
      <c r="U174" s="99"/>
      <c r="V174" s="99"/>
      <c r="W174" s="99"/>
      <c r="X174" s="99"/>
      <c r="Y174" s="173"/>
      <c r="Z174" s="174"/>
      <c r="AA174" s="173"/>
      <c r="AB174" s="106"/>
      <c r="AC174" s="120"/>
      <c r="AD174" s="2"/>
      <c r="AE174" s="175"/>
      <c r="AF174" s="176"/>
      <c r="AG174" s="200"/>
      <c r="AH174" s="188"/>
      <c r="AI174" s="189"/>
      <c r="AJ174" s="192"/>
      <c r="AK174" s="190"/>
      <c r="AL174" s="191"/>
      <c r="AM174" s="192"/>
      <c r="AN174" s="193"/>
      <c r="AO174" s="211"/>
      <c r="AP174" s="207"/>
      <c r="AQ174" s="208"/>
      <c r="AR174" s="208"/>
      <c r="AS174" s="207"/>
      <c r="AT174" s="209"/>
      <c r="AU174" s="209"/>
      <c r="AV174" s="212"/>
      <c r="AY174" s="216"/>
      <c r="AZ174" s="216"/>
      <c r="BA174" s="215"/>
    </row>
    <row r="175" customHeight="1" spans="1:53">
      <c r="A175" s="153"/>
      <c r="B175" s="219"/>
      <c r="C175" s="220"/>
      <c r="D175" s="156"/>
      <c r="E175" s="155"/>
      <c r="F175" s="157"/>
      <c r="G175" s="158"/>
      <c r="H175" s="159"/>
      <c r="I175" s="222"/>
      <c r="J175" s="222"/>
      <c r="K175" s="166"/>
      <c r="L175" s="164"/>
      <c r="M175" s="164"/>
      <c r="N175" s="164"/>
      <c r="O175" s="163"/>
      <c r="P175" s="223"/>
      <c r="Q175" s="223"/>
      <c r="R175" s="99"/>
      <c r="S175" s="99"/>
      <c r="T175" s="99"/>
      <c r="U175" s="99"/>
      <c r="V175" s="99"/>
      <c r="W175" s="99"/>
      <c r="X175" s="99"/>
      <c r="Y175" s="173"/>
      <c r="Z175" s="174"/>
      <c r="AA175" s="173"/>
      <c r="AB175" s="106"/>
      <c r="AC175" s="120"/>
      <c r="AD175" s="2"/>
      <c r="AE175" s="175"/>
      <c r="AF175" s="176"/>
      <c r="AG175" s="200"/>
      <c r="AH175" s="188"/>
      <c r="AI175" s="189"/>
      <c r="AJ175" s="192"/>
      <c r="AK175" s="190"/>
      <c r="AL175" s="191"/>
      <c r="AM175" s="192"/>
      <c r="AN175" s="193"/>
      <c r="AO175" s="211"/>
      <c r="AP175" s="207"/>
      <c r="AQ175" s="208"/>
      <c r="AR175" s="208"/>
      <c r="AS175" s="207"/>
      <c r="AT175" s="209"/>
      <c r="AU175" s="209"/>
      <c r="AV175" s="212"/>
      <c r="AY175" s="216"/>
      <c r="AZ175" s="216"/>
      <c r="BA175" s="215"/>
    </row>
    <row r="176" customHeight="1" spans="1:53">
      <c r="A176" s="153"/>
      <c r="B176" s="219"/>
      <c r="C176" s="220"/>
      <c r="D176" s="156"/>
      <c r="E176" s="155"/>
      <c r="F176" s="157"/>
      <c r="G176" s="158"/>
      <c r="H176" s="159"/>
      <c r="I176" s="222"/>
      <c r="J176" s="222"/>
      <c r="K176" s="166"/>
      <c r="L176" s="164"/>
      <c r="M176" s="164"/>
      <c r="N176" s="164"/>
      <c r="O176" s="163"/>
      <c r="P176" s="223"/>
      <c r="Q176" s="223"/>
      <c r="R176" s="99"/>
      <c r="S176" s="99"/>
      <c r="T176" s="99"/>
      <c r="U176" s="99"/>
      <c r="V176" s="99"/>
      <c r="W176" s="99"/>
      <c r="X176" s="99"/>
      <c r="Y176" s="173"/>
      <c r="Z176" s="174"/>
      <c r="AA176" s="173"/>
      <c r="AB176" s="106"/>
      <c r="AC176" s="120"/>
      <c r="AD176" s="2"/>
      <c r="AE176" s="175"/>
      <c r="AF176" s="176"/>
      <c r="AG176" s="200"/>
      <c r="AH176" s="188"/>
      <c r="AI176" s="189"/>
      <c r="AJ176" s="192"/>
      <c r="AK176" s="190"/>
      <c r="AL176" s="191"/>
      <c r="AM176" s="192"/>
      <c r="AN176" s="193"/>
      <c r="AO176" s="211"/>
      <c r="AP176" s="207"/>
      <c r="AQ176" s="208"/>
      <c r="AR176" s="208"/>
      <c r="AS176" s="207"/>
      <c r="AT176" s="209"/>
      <c r="AU176" s="209"/>
      <c r="AV176" s="212"/>
      <c r="AY176" s="216"/>
      <c r="AZ176" s="216"/>
      <c r="BA176" s="215"/>
    </row>
    <row r="177" customHeight="1" spans="1:53">
      <c r="A177" s="153"/>
      <c r="B177" s="219"/>
      <c r="C177" s="220"/>
      <c r="D177" s="156"/>
      <c r="E177" s="155"/>
      <c r="F177" s="157"/>
      <c r="G177" s="158"/>
      <c r="H177" s="159"/>
      <c r="I177" s="222"/>
      <c r="J177" s="222"/>
      <c r="K177" s="166"/>
      <c r="L177" s="164"/>
      <c r="M177" s="164"/>
      <c r="N177" s="164"/>
      <c r="O177" s="163"/>
      <c r="P177" s="223"/>
      <c r="Q177" s="223"/>
      <c r="R177" s="99"/>
      <c r="S177" s="99"/>
      <c r="T177" s="99"/>
      <c r="U177" s="99"/>
      <c r="V177" s="99"/>
      <c r="W177" s="99"/>
      <c r="X177" s="99"/>
      <c r="Y177" s="173"/>
      <c r="Z177" s="174"/>
      <c r="AA177" s="173"/>
      <c r="AB177" s="106"/>
      <c r="AC177" s="120"/>
      <c r="AD177" s="2"/>
      <c r="AE177" s="175"/>
      <c r="AF177" s="176"/>
      <c r="AG177" s="200"/>
      <c r="AH177" s="188"/>
      <c r="AI177" s="189"/>
      <c r="AJ177" s="192"/>
      <c r="AK177" s="190"/>
      <c r="AL177" s="191"/>
      <c r="AM177" s="192"/>
      <c r="AN177" s="193"/>
      <c r="AO177" s="211"/>
      <c r="AP177" s="207"/>
      <c r="AQ177" s="208"/>
      <c r="AR177" s="208"/>
      <c r="AS177" s="207"/>
      <c r="AT177" s="209"/>
      <c r="AU177" s="209"/>
      <c r="AV177" s="212"/>
      <c r="AY177" s="216"/>
      <c r="AZ177" s="216"/>
      <c r="BA177" s="215"/>
    </row>
    <row r="178" customHeight="1" spans="1:53">
      <c r="A178" s="153"/>
      <c r="B178" s="219"/>
      <c r="C178" s="220"/>
      <c r="D178" s="156"/>
      <c r="E178" s="155"/>
      <c r="F178" s="157"/>
      <c r="G178" s="158"/>
      <c r="H178" s="159"/>
      <c r="I178" s="222"/>
      <c r="J178" s="222"/>
      <c r="K178" s="166"/>
      <c r="L178" s="164"/>
      <c r="M178" s="164"/>
      <c r="N178" s="164"/>
      <c r="O178" s="163"/>
      <c r="P178" s="223"/>
      <c r="Q178" s="223"/>
      <c r="R178" s="99"/>
      <c r="S178" s="99"/>
      <c r="T178" s="99"/>
      <c r="U178" s="99"/>
      <c r="V178" s="99"/>
      <c r="W178" s="99"/>
      <c r="X178" s="99"/>
      <c r="Y178" s="173"/>
      <c r="Z178" s="174"/>
      <c r="AA178" s="173"/>
      <c r="AB178" s="106"/>
      <c r="AC178" s="120"/>
      <c r="AD178" s="2"/>
      <c r="AE178" s="175"/>
      <c r="AF178" s="176"/>
      <c r="AG178" s="200"/>
      <c r="AH178" s="188"/>
      <c r="AI178" s="189"/>
      <c r="AJ178" s="192"/>
      <c r="AK178" s="190"/>
      <c r="AL178" s="191"/>
      <c r="AM178" s="192"/>
      <c r="AN178" s="193"/>
      <c r="AO178" s="211"/>
      <c r="AP178" s="207"/>
      <c r="AQ178" s="208"/>
      <c r="AR178" s="208"/>
      <c r="AS178" s="207"/>
      <c r="AT178" s="209"/>
      <c r="AU178" s="209"/>
      <c r="AV178" s="212"/>
      <c r="AY178" s="216"/>
      <c r="AZ178" s="216"/>
      <c r="BA178" s="215"/>
    </row>
    <row r="179" customHeight="1" spans="1:53">
      <c r="A179" s="153"/>
      <c r="B179" s="219"/>
      <c r="C179" s="220"/>
      <c r="D179" s="156"/>
      <c r="E179" s="155"/>
      <c r="F179" s="157"/>
      <c r="G179" s="158"/>
      <c r="H179" s="159"/>
      <c r="I179" s="222"/>
      <c r="J179" s="222"/>
      <c r="K179" s="166"/>
      <c r="L179" s="164"/>
      <c r="M179" s="164"/>
      <c r="N179" s="164"/>
      <c r="O179" s="163"/>
      <c r="P179" s="223"/>
      <c r="Q179" s="223"/>
      <c r="R179" s="99"/>
      <c r="S179" s="99"/>
      <c r="T179" s="99"/>
      <c r="U179" s="99"/>
      <c r="V179" s="99"/>
      <c r="W179" s="99"/>
      <c r="X179" s="99"/>
      <c r="Y179" s="173"/>
      <c r="Z179" s="174"/>
      <c r="AA179" s="173"/>
      <c r="AB179" s="106"/>
      <c r="AC179" s="120"/>
      <c r="AD179" s="2"/>
      <c r="AE179" s="175"/>
      <c r="AF179" s="176"/>
      <c r="AG179" s="200"/>
      <c r="AH179" s="188"/>
      <c r="AI179" s="189"/>
      <c r="AJ179" s="192"/>
      <c r="AK179" s="190"/>
      <c r="AL179" s="191"/>
      <c r="AM179" s="192"/>
      <c r="AN179" s="193"/>
      <c r="AO179" s="211"/>
      <c r="AP179" s="207"/>
      <c r="AQ179" s="208"/>
      <c r="AR179" s="208"/>
      <c r="AS179" s="207"/>
      <c r="AT179" s="209"/>
      <c r="AU179" s="209"/>
      <c r="AV179" s="212"/>
      <c r="AY179" s="216"/>
      <c r="AZ179" s="216"/>
      <c r="BA179" s="215"/>
    </row>
    <row r="180" customHeight="1" spans="1:53">
      <c r="A180" s="153"/>
      <c r="B180" s="219"/>
      <c r="C180" s="220"/>
      <c r="D180" s="156"/>
      <c r="E180" s="155"/>
      <c r="F180" s="157"/>
      <c r="G180" s="158"/>
      <c r="H180" s="159"/>
      <c r="I180" s="222"/>
      <c r="J180" s="222"/>
      <c r="K180" s="166"/>
      <c r="L180" s="164"/>
      <c r="M180" s="164"/>
      <c r="N180" s="164"/>
      <c r="O180" s="163"/>
      <c r="P180" s="223"/>
      <c r="Q180" s="223"/>
      <c r="R180" s="99"/>
      <c r="S180" s="99"/>
      <c r="T180" s="99"/>
      <c r="U180" s="99"/>
      <c r="V180" s="99"/>
      <c r="W180" s="99"/>
      <c r="X180" s="99"/>
      <c r="Y180" s="173"/>
      <c r="Z180" s="174"/>
      <c r="AA180" s="173"/>
      <c r="AB180" s="106"/>
      <c r="AC180" s="120"/>
      <c r="AD180" s="2"/>
      <c r="AE180" s="175"/>
      <c r="AF180" s="176"/>
      <c r="AG180" s="200"/>
      <c r="AH180" s="188"/>
      <c r="AI180" s="189"/>
      <c r="AJ180" s="192"/>
      <c r="AK180" s="190"/>
      <c r="AL180" s="191"/>
      <c r="AM180" s="192"/>
      <c r="AN180" s="193"/>
      <c r="AO180" s="211"/>
      <c r="AP180" s="207"/>
      <c r="AQ180" s="208"/>
      <c r="AR180" s="208"/>
      <c r="AS180" s="207"/>
      <c r="AT180" s="209"/>
      <c r="AU180" s="209"/>
      <c r="AV180" s="212"/>
      <c r="AY180" s="216"/>
      <c r="AZ180" s="216"/>
      <c r="BA180" s="215"/>
    </row>
    <row r="181" customHeight="1" spans="1:53">
      <c r="A181" s="153"/>
      <c r="B181" s="219"/>
      <c r="C181" s="221"/>
      <c r="D181" s="156"/>
      <c r="E181" s="155"/>
      <c r="F181" s="157"/>
      <c r="G181" s="158"/>
      <c r="H181" s="159"/>
      <c r="I181" s="222"/>
      <c r="J181" s="222"/>
      <c r="K181" s="218"/>
      <c r="L181" s="164"/>
      <c r="M181" s="164"/>
      <c r="N181" s="164"/>
      <c r="O181" s="163"/>
      <c r="P181" s="223"/>
      <c r="Q181" s="223"/>
      <c r="R181" s="99"/>
      <c r="S181" s="99"/>
      <c r="T181" s="99"/>
      <c r="U181" s="99"/>
      <c r="V181" s="99"/>
      <c r="W181" s="99"/>
      <c r="X181" s="99"/>
      <c r="Y181" s="173"/>
      <c r="Z181" s="174"/>
      <c r="AA181" s="173"/>
      <c r="AB181" s="106"/>
      <c r="AC181" s="120"/>
      <c r="AD181" s="2"/>
      <c r="AE181" s="175"/>
      <c r="AF181" s="176"/>
      <c r="AG181" s="200"/>
      <c r="AH181" s="188"/>
      <c r="AI181" s="189"/>
      <c r="AJ181" s="192"/>
      <c r="AK181" s="190"/>
      <c r="AL181" s="191"/>
      <c r="AM181" s="192"/>
      <c r="AN181" s="193"/>
      <c r="AO181" s="211"/>
      <c r="AP181" s="207"/>
      <c r="AQ181" s="208"/>
      <c r="AR181" s="208"/>
      <c r="AS181" s="207"/>
      <c r="AT181" s="209"/>
      <c r="AU181" s="209"/>
      <c r="AV181" s="212"/>
      <c r="AY181" s="216"/>
      <c r="AZ181" s="216"/>
      <c r="BA181" s="215"/>
    </row>
    <row r="182" customHeight="1" spans="1:53">
      <c r="A182" s="153"/>
      <c r="B182" s="219"/>
      <c r="C182" s="220"/>
      <c r="D182" s="156"/>
      <c r="E182" s="155"/>
      <c r="F182" s="157"/>
      <c r="G182" s="158"/>
      <c r="H182" s="159"/>
      <c r="I182" s="222"/>
      <c r="J182" s="222"/>
      <c r="K182" s="166"/>
      <c r="L182" s="164"/>
      <c r="M182" s="164"/>
      <c r="N182" s="164"/>
      <c r="O182" s="163"/>
      <c r="P182" s="223"/>
      <c r="Q182" s="223"/>
      <c r="R182" s="99"/>
      <c r="S182" s="99"/>
      <c r="T182" s="99"/>
      <c r="U182" s="99"/>
      <c r="V182" s="99"/>
      <c r="W182" s="99"/>
      <c r="X182" s="99"/>
      <c r="Y182" s="173"/>
      <c r="Z182" s="174"/>
      <c r="AA182" s="173"/>
      <c r="AB182" s="106"/>
      <c r="AC182" s="120"/>
      <c r="AD182" s="2"/>
      <c r="AE182" s="175"/>
      <c r="AF182" s="176"/>
      <c r="AG182" s="200"/>
      <c r="AH182" s="188"/>
      <c r="AI182" s="189"/>
      <c r="AJ182" s="192"/>
      <c r="AK182" s="190"/>
      <c r="AL182" s="191"/>
      <c r="AM182" s="192"/>
      <c r="AN182" s="193"/>
      <c r="AO182" s="211"/>
      <c r="AP182" s="207"/>
      <c r="AQ182" s="208"/>
      <c r="AR182" s="208"/>
      <c r="AS182" s="207"/>
      <c r="AT182" s="209"/>
      <c r="AU182" s="209"/>
      <c r="AV182" s="212"/>
      <c r="AY182" s="216"/>
      <c r="AZ182" s="216"/>
      <c r="BA182" s="215"/>
    </row>
    <row r="183" customHeight="1" spans="1:53">
      <c r="A183" s="153"/>
      <c r="B183" s="219"/>
      <c r="C183" s="220"/>
      <c r="D183" s="156"/>
      <c r="E183" s="155"/>
      <c r="F183" s="157"/>
      <c r="G183" s="158"/>
      <c r="H183" s="159"/>
      <c r="I183" s="222"/>
      <c r="J183" s="222"/>
      <c r="K183" s="166"/>
      <c r="L183" s="164"/>
      <c r="M183" s="164"/>
      <c r="N183" s="164"/>
      <c r="O183" s="163"/>
      <c r="P183" s="223"/>
      <c r="Q183" s="223"/>
      <c r="R183" s="99"/>
      <c r="S183" s="99"/>
      <c r="T183" s="99"/>
      <c r="U183" s="99"/>
      <c r="V183" s="99"/>
      <c r="W183" s="99"/>
      <c r="X183" s="99"/>
      <c r="Y183" s="173"/>
      <c r="Z183" s="174"/>
      <c r="AA183" s="173"/>
      <c r="AB183" s="106"/>
      <c r="AC183" s="120"/>
      <c r="AD183" s="2"/>
      <c r="AE183" s="175"/>
      <c r="AF183" s="176"/>
      <c r="AG183" s="200"/>
      <c r="AH183" s="188"/>
      <c r="AI183" s="189"/>
      <c r="AJ183" s="192"/>
      <c r="AK183" s="190"/>
      <c r="AL183" s="191"/>
      <c r="AM183" s="192"/>
      <c r="AN183" s="193"/>
      <c r="AO183" s="211"/>
      <c r="AP183" s="207"/>
      <c r="AQ183" s="208"/>
      <c r="AR183" s="208"/>
      <c r="AS183" s="207"/>
      <c r="AT183" s="209"/>
      <c r="AU183" s="209"/>
      <c r="AV183" s="212"/>
      <c r="AY183" s="216"/>
      <c r="AZ183" s="216"/>
      <c r="BA183" s="215"/>
    </row>
    <row r="184" customHeight="1" spans="1:53">
      <c r="A184" s="153"/>
      <c r="B184" s="219"/>
      <c r="C184" s="220"/>
      <c r="D184" s="156"/>
      <c r="E184" s="155"/>
      <c r="F184" s="157"/>
      <c r="G184" s="158"/>
      <c r="H184" s="159"/>
      <c r="I184" s="222"/>
      <c r="J184" s="222"/>
      <c r="K184" s="166"/>
      <c r="L184" s="164"/>
      <c r="M184" s="164"/>
      <c r="N184" s="164"/>
      <c r="O184" s="163"/>
      <c r="P184" s="223"/>
      <c r="Q184" s="223"/>
      <c r="R184" s="99"/>
      <c r="S184" s="99"/>
      <c r="T184" s="99"/>
      <c r="U184" s="99"/>
      <c r="V184" s="99"/>
      <c r="W184" s="99"/>
      <c r="X184" s="99"/>
      <c r="Y184" s="173"/>
      <c r="Z184" s="174"/>
      <c r="AA184" s="173"/>
      <c r="AB184" s="106"/>
      <c r="AC184" s="120"/>
      <c r="AD184" s="2"/>
      <c r="AE184" s="175"/>
      <c r="AF184" s="176"/>
      <c r="AG184" s="200"/>
      <c r="AH184" s="188"/>
      <c r="AI184" s="189"/>
      <c r="AJ184" s="192"/>
      <c r="AK184" s="190"/>
      <c r="AL184" s="191"/>
      <c r="AM184" s="192"/>
      <c r="AN184" s="193"/>
      <c r="AO184" s="211"/>
      <c r="AP184" s="207"/>
      <c r="AQ184" s="208"/>
      <c r="AR184" s="208"/>
      <c r="AS184" s="207"/>
      <c r="AT184" s="209"/>
      <c r="AU184" s="209"/>
      <c r="AV184" s="212"/>
      <c r="AY184" s="216"/>
      <c r="AZ184" s="216"/>
      <c r="BA184" s="215"/>
    </row>
    <row r="185" customHeight="1" spans="1:53">
      <c r="A185" s="153"/>
      <c r="B185" s="219"/>
      <c r="C185" s="220"/>
      <c r="D185" s="156"/>
      <c r="E185" s="155"/>
      <c r="F185" s="157"/>
      <c r="G185" s="158"/>
      <c r="H185" s="159"/>
      <c r="I185" s="222"/>
      <c r="J185" s="222"/>
      <c r="K185" s="166"/>
      <c r="L185" s="164"/>
      <c r="M185" s="164"/>
      <c r="N185" s="164"/>
      <c r="O185" s="163"/>
      <c r="P185" s="223"/>
      <c r="Q185" s="223"/>
      <c r="R185" s="99"/>
      <c r="S185" s="99"/>
      <c r="T185" s="99"/>
      <c r="U185" s="99"/>
      <c r="V185" s="99"/>
      <c r="W185" s="99"/>
      <c r="X185" s="99"/>
      <c r="Y185" s="173"/>
      <c r="Z185" s="174"/>
      <c r="AA185" s="173"/>
      <c r="AB185" s="106"/>
      <c r="AC185" s="120"/>
      <c r="AD185" s="2"/>
      <c r="AE185" s="175"/>
      <c r="AF185" s="176"/>
      <c r="AG185" s="200"/>
      <c r="AH185" s="188"/>
      <c r="AI185" s="189"/>
      <c r="AJ185" s="192"/>
      <c r="AK185" s="190"/>
      <c r="AL185" s="191"/>
      <c r="AM185" s="192"/>
      <c r="AN185" s="193"/>
      <c r="AO185" s="211"/>
      <c r="AP185" s="207"/>
      <c r="AQ185" s="208"/>
      <c r="AR185" s="208"/>
      <c r="AS185" s="207"/>
      <c r="AT185" s="209"/>
      <c r="AU185" s="209"/>
      <c r="AV185" s="212"/>
      <c r="AY185" s="216"/>
      <c r="AZ185" s="216"/>
      <c r="BA185" s="215"/>
    </row>
    <row r="186" customHeight="1" spans="1:53">
      <c r="A186" s="153"/>
      <c r="B186" s="219"/>
      <c r="C186" s="220"/>
      <c r="D186" s="156"/>
      <c r="E186" s="155"/>
      <c r="F186" s="157"/>
      <c r="G186" s="158"/>
      <c r="H186" s="159"/>
      <c r="I186" s="222"/>
      <c r="J186" s="222"/>
      <c r="K186" s="166"/>
      <c r="L186" s="164"/>
      <c r="M186" s="164"/>
      <c r="N186" s="164"/>
      <c r="O186" s="163"/>
      <c r="P186" s="223"/>
      <c r="Q186" s="223"/>
      <c r="R186" s="99"/>
      <c r="S186" s="99"/>
      <c r="T186" s="99"/>
      <c r="U186" s="99"/>
      <c r="V186" s="99"/>
      <c r="W186" s="99"/>
      <c r="X186" s="99"/>
      <c r="Y186" s="173"/>
      <c r="Z186" s="174"/>
      <c r="AA186" s="173"/>
      <c r="AB186" s="106"/>
      <c r="AC186" s="120"/>
      <c r="AD186" s="2"/>
      <c r="AE186" s="175"/>
      <c r="AF186" s="176"/>
      <c r="AG186" s="200"/>
      <c r="AH186" s="188"/>
      <c r="AI186" s="189"/>
      <c r="AJ186" s="192"/>
      <c r="AK186" s="190"/>
      <c r="AL186" s="191"/>
      <c r="AM186" s="192"/>
      <c r="AN186" s="193"/>
      <c r="AO186" s="211"/>
      <c r="AP186" s="207"/>
      <c r="AQ186" s="208"/>
      <c r="AR186" s="208"/>
      <c r="AS186" s="207"/>
      <c r="AT186" s="209"/>
      <c r="AU186" s="209"/>
      <c r="AV186" s="212"/>
      <c r="AY186" s="216"/>
      <c r="AZ186" s="216"/>
      <c r="BA186" s="215"/>
    </row>
    <row r="187" customHeight="1" spans="1:53">
      <c r="A187" s="153"/>
      <c r="B187" s="219"/>
      <c r="C187" s="220"/>
      <c r="D187" s="156"/>
      <c r="E187" s="155"/>
      <c r="F187" s="157"/>
      <c r="G187" s="158"/>
      <c r="H187" s="159"/>
      <c r="I187" s="222"/>
      <c r="J187" s="222"/>
      <c r="K187" s="166"/>
      <c r="L187" s="164"/>
      <c r="M187" s="164"/>
      <c r="N187" s="164"/>
      <c r="O187" s="163"/>
      <c r="P187" s="223"/>
      <c r="Q187" s="223"/>
      <c r="R187" s="99"/>
      <c r="S187" s="99"/>
      <c r="T187" s="99"/>
      <c r="U187" s="99"/>
      <c r="V187" s="99"/>
      <c r="W187" s="99"/>
      <c r="X187" s="99"/>
      <c r="Y187" s="173"/>
      <c r="Z187" s="174"/>
      <c r="AA187" s="173"/>
      <c r="AB187" s="106"/>
      <c r="AC187" s="120"/>
      <c r="AD187" s="2"/>
      <c r="AE187" s="175"/>
      <c r="AF187" s="176"/>
      <c r="AG187" s="200"/>
      <c r="AH187" s="188"/>
      <c r="AI187" s="189"/>
      <c r="AJ187" s="192"/>
      <c r="AK187" s="190"/>
      <c r="AL187" s="191"/>
      <c r="AM187" s="192"/>
      <c r="AN187" s="193"/>
      <c r="AO187" s="211"/>
      <c r="AP187" s="207"/>
      <c r="AQ187" s="208"/>
      <c r="AR187" s="208"/>
      <c r="AS187" s="207"/>
      <c r="AT187" s="209"/>
      <c r="AU187" s="209"/>
      <c r="AV187" s="212"/>
      <c r="AY187" s="216"/>
      <c r="AZ187" s="216"/>
      <c r="BA187" s="215"/>
    </row>
    <row r="188" customHeight="1" spans="1:53">
      <c r="A188" s="153"/>
      <c r="B188" s="219"/>
      <c r="C188" s="220"/>
      <c r="D188" s="156"/>
      <c r="E188" s="155"/>
      <c r="F188" s="157"/>
      <c r="G188" s="158"/>
      <c r="H188" s="159"/>
      <c r="I188" s="222"/>
      <c r="J188" s="222"/>
      <c r="K188" s="166"/>
      <c r="L188" s="164"/>
      <c r="M188" s="164"/>
      <c r="N188" s="164"/>
      <c r="O188" s="163"/>
      <c r="P188" s="223"/>
      <c r="Q188" s="223"/>
      <c r="R188" s="99"/>
      <c r="S188" s="99"/>
      <c r="T188" s="99"/>
      <c r="U188" s="99"/>
      <c r="V188" s="99"/>
      <c r="W188" s="99"/>
      <c r="X188" s="99"/>
      <c r="Y188" s="173"/>
      <c r="Z188" s="174"/>
      <c r="AA188" s="173"/>
      <c r="AB188" s="106"/>
      <c r="AC188" s="120"/>
      <c r="AD188" s="2"/>
      <c r="AE188" s="175"/>
      <c r="AF188" s="176"/>
      <c r="AG188" s="200"/>
      <c r="AH188" s="188"/>
      <c r="AI188" s="189"/>
      <c r="AJ188" s="192"/>
      <c r="AK188" s="190"/>
      <c r="AL188" s="191"/>
      <c r="AM188" s="192"/>
      <c r="AN188" s="193"/>
      <c r="AO188" s="211"/>
      <c r="AP188" s="207"/>
      <c r="AQ188" s="208"/>
      <c r="AR188" s="208"/>
      <c r="AS188" s="207"/>
      <c r="AT188" s="209"/>
      <c r="AU188" s="209"/>
      <c r="AV188" s="212"/>
      <c r="AY188" s="216"/>
      <c r="AZ188" s="216"/>
      <c r="BA188" s="215"/>
    </row>
    <row r="189" customHeight="1" spans="1:53">
      <c r="A189" s="153"/>
      <c r="B189" s="219"/>
      <c r="C189" s="220"/>
      <c r="D189" s="156"/>
      <c r="E189" s="155"/>
      <c r="F189" s="157"/>
      <c r="G189" s="158"/>
      <c r="H189" s="159"/>
      <c r="I189" s="222"/>
      <c r="J189" s="222"/>
      <c r="K189" s="166"/>
      <c r="L189" s="164"/>
      <c r="M189" s="164"/>
      <c r="N189" s="164"/>
      <c r="O189" s="163"/>
      <c r="P189" s="223"/>
      <c r="Q189" s="223"/>
      <c r="R189" s="99"/>
      <c r="S189" s="99"/>
      <c r="T189" s="99"/>
      <c r="U189" s="99"/>
      <c r="V189" s="99"/>
      <c r="W189" s="99"/>
      <c r="X189" s="99"/>
      <c r="Y189" s="173"/>
      <c r="Z189" s="174"/>
      <c r="AA189" s="173"/>
      <c r="AB189" s="106"/>
      <c r="AC189" s="120"/>
      <c r="AD189" s="2"/>
      <c r="AE189" s="175"/>
      <c r="AF189" s="176"/>
      <c r="AG189" s="200"/>
      <c r="AH189" s="188"/>
      <c r="AI189" s="189"/>
      <c r="AJ189" s="192"/>
      <c r="AK189" s="190"/>
      <c r="AL189" s="191"/>
      <c r="AM189" s="192"/>
      <c r="AN189" s="193"/>
      <c r="AO189" s="211"/>
      <c r="AP189" s="207"/>
      <c r="AQ189" s="208"/>
      <c r="AR189" s="208"/>
      <c r="AS189" s="207"/>
      <c r="AT189" s="209"/>
      <c r="AU189" s="209"/>
      <c r="AV189" s="212"/>
      <c r="AY189" s="216"/>
      <c r="AZ189" s="216"/>
      <c r="BA189" s="215"/>
    </row>
    <row r="190" customHeight="1" spans="1:53">
      <c r="A190" s="153"/>
      <c r="B190" s="219"/>
      <c r="C190" s="220"/>
      <c r="D190" s="156"/>
      <c r="E190" s="155"/>
      <c r="F190" s="157"/>
      <c r="G190" s="158"/>
      <c r="H190" s="159"/>
      <c r="I190" s="222"/>
      <c r="J190" s="222"/>
      <c r="K190" s="166"/>
      <c r="L190" s="164"/>
      <c r="M190" s="164"/>
      <c r="N190" s="164"/>
      <c r="O190" s="163"/>
      <c r="P190" s="223"/>
      <c r="Q190" s="223"/>
      <c r="R190" s="99"/>
      <c r="S190" s="99"/>
      <c r="T190" s="99"/>
      <c r="U190" s="99"/>
      <c r="V190" s="99"/>
      <c r="W190" s="99"/>
      <c r="X190" s="99"/>
      <c r="Y190" s="173"/>
      <c r="Z190" s="174"/>
      <c r="AA190" s="173"/>
      <c r="AB190" s="106"/>
      <c r="AC190" s="120"/>
      <c r="AD190" s="2"/>
      <c r="AE190" s="175"/>
      <c r="AF190" s="176"/>
      <c r="AG190" s="200"/>
      <c r="AH190" s="188"/>
      <c r="AI190" s="189"/>
      <c r="AJ190" s="192"/>
      <c r="AK190" s="190"/>
      <c r="AL190" s="191"/>
      <c r="AM190" s="192"/>
      <c r="AN190" s="193"/>
      <c r="AO190" s="211"/>
      <c r="AP190" s="207"/>
      <c r="AQ190" s="208"/>
      <c r="AR190" s="208"/>
      <c r="AS190" s="207"/>
      <c r="AT190" s="209"/>
      <c r="AU190" s="209"/>
      <c r="AV190" s="212"/>
      <c r="AY190" s="216"/>
      <c r="AZ190" s="216"/>
      <c r="BA190" s="215"/>
    </row>
    <row r="191" customHeight="1" spans="1:53">
      <c r="A191" s="153"/>
      <c r="B191" s="219"/>
      <c r="C191" s="220"/>
      <c r="D191" s="156"/>
      <c r="E191" s="155"/>
      <c r="F191" s="157"/>
      <c r="G191" s="158"/>
      <c r="H191" s="159"/>
      <c r="I191" s="222"/>
      <c r="J191" s="222"/>
      <c r="K191" s="166"/>
      <c r="L191" s="164"/>
      <c r="M191" s="164"/>
      <c r="N191" s="164"/>
      <c r="O191" s="163"/>
      <c r="P191" s="223"/>
      <c r="Q191" s="223"/>
      <c r="R191" s="99"/>
      <c r="S191" s="99"/>
      <c r="T191" s="99"/>
      <c r="U191" s="99"/>
      <c r="V191" s="99"/>
      <c r="W191" s="99"/>
      <c r="X191" s="99"/>
      <c r="Y191" s="173"/>
      <c r="Z191" s="174"/>
      <c r="AA191" s="173"/>
      <c r="AB191" s="106"/>
      <c r="AC191" s="120"/>
      <c r="AD191" s="2"/>
      <c r="AE191" s="175"/>
      <c r="AF191" s="176"/>
      <c r="AG191" s="200"/>
      <c r="AH191" s="188"/>
      <c r="AI191" s="189"/>
      <c r="AJ191" s="192"/>
      <c r="AK191" s="190"/>
      <c r="AL191" s="191"/>
      <c r="AM191" s="192"/>
      <c r="AN191" s="193"/>
      <c r="AO191" s="211"/>
      <c r="AP191" s="207"/>
      <c r="AQ191" s="208"/>
      <c r="AR191" s="208"/>
      <c r="AS191" s="207"/>
      <c r="AT191" s="209"/>
      <c r="AU191" s="209"/>
      <c r="AV191" s="212"/>
      <c r="AY191" s="216"/>
      <c r="AZ191" s="216"/>
      <c r="BA191" s="215"/>
    </row>
    <row r="192" customHeight="1" spans="1:53">
      <c r="A192" s="153"/>
      <c r="B192" s="219"/>
      <c r="C192" s="220"/>
      <c r="D192" s="156"/>
      <c r="E192" s="155"/>
      <c r="F192" s="157"/>
      <c r="G192" s="158"/>
      <c r="H192" s="159"/>
      <c r="I192" s="222"/>
      <c r="J192" s="222"/>
      <c r="K192" s="166"/>
      <c r="L192" s="164"/>
      <c r="M192" s="164"/>
      <c r="N192" s="164"/>
      <c r="O192" s="163"/>
      <c r="P192" s="223"/>
      <c r="Q192" s="223"/>
      <c r="R192" s="99"/>
      <c r="S192" s="99"/>
      <c r="T192" s="99"/>
      <c r="U192" s="99"/>
      <c r="V192" s="99"/>
      <c r="W192" s="99"/>
      <c r="X192" s="99"/>
      <c r="Y192" s="173"/>
      <c r="Z192" s="174"/>
      <c r="AA192" s="173"/>
      <c r="AB192" s="106"/>
      <c r="AC192" s="120"/>
      <c r="AD192" s="2"/>
      <c r="AE192" s="175"/>
      <c r="AF192" s="176"/>
      <c r="AG192" s="200"/>
      <c r="AH192" s="188"/>
      <c r="AI192" s="189"/>
      <c r="AJ192" s="192"/>
      <c r="AK192" s="190"/>
      <c r="AL192" s="191"/>
      <c r="AM192" s="192"/>
      <c r="AN192" s="193"/>
      <c r="AO192" s="211"/>
      <c r="AP192" s="207"/>
      <c r="AQ192" s="208"/>
      <c r="AR192" s="208"/>
      <c r="AS192" s="207"/>
      <c r="AT192" s="209"/>
      <c r="AU192" s="209"/>
      <c r="AV192" s="212"/>
      <c r="AY192" s="216"/>
      <c r="AZ192" s="216"/>
      <c r="BA192" s="215"/>
    </row>
    <row r="193" customHeight="1" spans="1:53">
      <c r="A193" s="153"/>
      <c r="B193" s="219"/>
      <c r="C193" s="220"/>
      <c r="D193" s="156"/>
      <c r="E193" s="155"/>
      <c r="F193" s="157"/>
      <c r="G193" s="158"/>
      <c r="H193" s="159"/>
      <c r="I193" s="222"/>
      <c r="J193" s="222"/>
      <c r="K193" s="166"/>
      <c r="L193" s="164"/>
      <c r="M193" s="164"/>
      <c r="N193" s="164"/>
      <c r="O193" s="163"/>
      <c r="P193" s="223"/>
      <c r="Q193" s="223"/>
      <c r="R193" s="99"/>
      <c r="S193" s="99"/>
      <c r="T193" s="99"/>
      <c r="U193" s="99"/>
      <c r="V193" s="99"/>
      <c r="W193" s="99"/>
      <c r="X193" s="99"/>
      <c r="Y193" s="173"/>
      <c r="Z193" s="174"/>
      <c r="AA193" s="173"/>
      <c r="AB193" s="106"/>
      <c r="AC193" s="120"/>
      <c r="AD193" s="2"/>
      <c r="AE193" s="175"/>
      <c r="AF193" s="176"/>
      <c r="AG193" s="200"/>
      <c r="AH193" s="188"/>
      <c r="AI193" s="189"/>
      <c r="AJ193" s="192"/>
      <c r="AK193" s="190"/>
      <c r="AL193" s="191"/>
      <c r="AM193" s="192"/>
      <c r="AN193" s="193"/>
      <c r="AO193" s="211"/>
      <c r="AP193" s="207"/>
      <c r="AQ193" s="208"/>
      <c r="AR193" s="208"/>
      <c r="AS193" s="207"/>
      <c r="AT193" s="209"/>
      <c r="AU193" s="209"/>
      <c r="AV193" s="212"/>
      <c r="AY193" s="216"/>
      <c r="AZ193" s="216"/>
      <c r="BA193" s="215"/>
    </row>
    <row r="194" customHeight="1" spans="1:53">
      <c r="A194" s="153"/>
      <c r="B194" s="219"/>
      <c r="C194" s="220"/>
      <c r="D194" s="156"/>
      <c r="E194" s="155"/>
      <c r="F194" s="157"/>
      <c r="G194" s="158"/>
      <c r="H194" s="159"/>
      <c r="I194" s="222"/>
      <c r="J194" s="222"/>
      <c r="K194" s="166"/>
      <c r="L194" s="164"/>
      <c r="M194" s="164"/>
      <c r="N194" s="164"/>
      <c r="O194" s="163"/>
      <c r="P194" s="223"/>
      <c r="Q194" s="223"/>
      <c r="R194" s="99"/>
      <c r="S194" s="99"/>
      <c r="T194" s="99"/>
      <c r="U194" s="99"/>
      <c r="V194" s="99"/>
      <c r="W194" s="99"/>
      <c r="X194" s="99"/>
      <c r="Y194" s="173"/>
      <c r="Z194" s="174"/>
      <c r="AA194" s="173"/>
      <c r="AB194" s="106"/>
      <c r="AC194" s="120"/>
      <c r="AD194" s="2"/>
      <c r="AE194" s="175"/>
      <c r="AF194" s="176"/>
      <c r="AG194" s="200"/>
      <c r="AH194" s="188"/>
      <c r="AI194" s="189"/>
      <c r="AJ194" s="192"/>
      <c r="AK194" s="190"/>
      <c r="AL194" s="191"/>
      <c r="AM194" s="192"/>
      <c r="AN194" s="193"/>
      <c r="AO194" s="211"/>
      <c r="AP194" s="207"/>
      <c r="AQ194" s="208"/>
      <c r="AR194" s="208"/>
      <c r="AS194" s="207"/>
      <c r="AT194" s="209"/>
      <c r="AU194" s="209"/>
      <c r="AV194" s="212"/>
      <c r="AY194" s="216"/>
      <c r="AZ194" s="216"/>
      <c r="BA194" s="215"/>
    </row>
    <row r="195" customHeight="1" spans="1:53">
      <c r="A195" s="153"/>
      <c r="B195" s="219"/>
      <c r="C195" s="220"/>
      <c r="D195" s="156"/>
      <c r="E195" s="155"/>
      <c r="F195" s="157"/>
      <c r="G195" s="158"/>
      <c r="H195" s="159"/>
      <c r="I195" s="222"/>
      <c r="J195" s="222"/>
      <c r="K195" s="166"/>
      <c r="L195" s="164"/>
      <c r="M195" s="164"/>
      <c r="N195" s="164"/>
      <c r="O195" s="163"/>
      <c r="P195" s="223"/>
      <c r="Q195" s="223"/>
      <c r="R195" s="99"/>
      <c r="S195" s="99"/>
      <c r="T195" s="99"/>
      <c r="U195" s="99"/>
      <c r="V195" s="99"/>
      <c r="W195" s="99"/>
      <c r="X195" s="99"/>
      <c r="Y195" s="173"/>
      <c r="Z195" s="174"/>
      <c r="AA195" s="173"/>
      <c r="AB195" s="106"/>
      <c r="AC195" s="120"/>
      <c r="AD195" s="2"/>
      <c r="AE195" s="175"/>
      <c r="AF195" s="176"/>
      <c r="AG195" s="200"/>
      <c r="AH195" s="188"/>
      <c r="AI195" s="189"/>
      <c r="AJ195" s="192"/>
      <c r="AK195" s="190"/>
      <c r="AL195" s="191"/>
      <c r="AM195" s="192"/>
      <c r="AN195" s="193"/>
      <c r="AO195" s="211"/>
      <c r="AP195" s="207"/>
      <c r="AQ195" s="208"/>
      <c r="AR195" s="208"/>
      <c r="AS195" s="207"/>
      <c r="AT195" s="209"/>
      <c r="AU195" s="209"/>
      <c r="AV195" s="212"/>
      <c r="AY195" s="216"/>
      <c r="AZ195" s="216"/>
      <c r="BA195" s="215"/>
    </row>
    <row r="196" customHeight="1" spans="1:53">
      <c r="A196" s="153"/>
      <c r="B196" s="219"/>
      <c r="C196" s="220"/>
      <c r="D196" s="156"/>
      <c r="E196" s="155"/>
      <c r="F196" s="157"/>
      <c r="G196" s="158"/>
      <c r="H196" s="159"/>
      <c r="I196" s="222"/>
      <c r="J196" s="222"/>
      <c r="K196" s="166"/>
      <c r="L196" s="164"/>
      <c r="M196" s="164"/>
      <c r="N196" s="164"/>
      <c r="O196" s="163"/>
      <c r="P196" s="223"/>
      <c r="Q196" s="223"/>
      <c r="R196" s="99"/>
      <c r="S196" s="99"/>
      <c r="T196" s="99"/>
      <c r="U196" s="99"/>
      <c r="V196" s="99"/>
      <c r="W196" s="99"/>
      <c r="X196" s="99"/>
      <c r="Y196" s="173"/>
      <c r="Z196" s="174"/>
      <c r="AA196" s="173"/>
      <c r="AB196" s="106"/>
      <c r="AC196" s="120"/>
      <c r="AD196" s="2"/>
      <c r="AE196" s="175"/>
      <c r="AF196" s="176"/>
      <c r="AG196" s="200"/>
      <c r="AH196" s="188"/>
      <c r="AI196" s="189"/>
      <c r="AJ196" s="192"/>
      <c r="AK196" s="190"/>
      <c r="AL196" s="191"/>
      <c r="AM196" s="192"/>
      <c r="AN196" s="193"/>
      <c r="AO196" s="211"/>
      <c r="AP196" s="207"/>
      <c r="AQ196" s="208"/>
      <c r="AR196" s="208"/>
      <c r="AS196" s="207"/>
      <c r="AT196" s="209"/>
      <c r="AU196" s="209"/>
      <c r="AV196" s="212"/>
      <c r="AY196" s="216"/>
      <c r="AZ196" s="216"/>
      <c r="BA196" s="215"/>
    </row>
    <row r="197" customHeight="1" spans="1:53">
      <c r="A197" s="153"/>
      <c r="B197" s="219"/>
      <c r="C197" s="220"/>
      <c r="D197" s="156"/>
      <c r="E197" s="155"/>
      <c r="F197" s="157"/>
      <c r="G197" s="158"/>
      <c r="H197" s="159"/>
      <c r="I197" s="222"/>
      <c r="J197" s="222"/>
      <c r="K197" s="166"/>
      <c r="L197" s="164"/>
      <c r="M197" s="164"/>
      <c r="N197" s="164"/>
      <c r="O197" s="163"/>
      <c r="P197" s="223"/>
      <c r="Q197" s="223"/>
      <c r="R197" s="99"/>
      <c r="S197" s="99"/>
      <c r="T197" s="99"/>
      <c r="U197" s="99"/>
      <c r="V197" s="99"/>
      <c r="W197" s="99"/>
      <c r="X197" s="99"/>
      <c r="Y197" s="173"/>
      <c r="Z197" s="174"/>
      <c r="AA197" s="173"/>
      <c r="AB197" s="106"/>
      <c r="AC197" s="120"/>
      <c r="AD197" s="2"/>
      <c r="AE197" s="175"/>
      <c r="AF197" s="176"/>
      <c r="AG197" s="200"/>
      <c r="AH197" s="188"/>
      <c r="AI197" s="189"/>
      <c r="AJ197" s="192"/>
      <c r="AK197" s="190"/>
      <c r="AL197" s="191"/>
      <c r="AM197" s="192"/>
      <c r="AN197" s="193"/>
      <c r="AO197" s="211"/>
      <c r="AP197" s="207"/>
      <c r="AQ197" s="208"/>
      <c r="AR197" s="208"/>
      <c r="AS197" s="207"/>
      <c r="AT197" s="209"/>
      <c r="AU197" s="209"/>
      <c r="AV197" s="212"/>
      <c r="AY197" s="216"/>
      <c r="AZ197" s="216"/>
      <c r="BA197" s="215"/>
    </row>
    <row r="198" customHeight="1" spans="1:53">
      <c r="A198" s="153"/>
      <c r="B198" s="219"/>
      <c r="C198" s="220"/>
      <c r="D198" s="156"/>
      <c r="E198" s="155"/>
      <c r="F198" s="157"/>
      <c r="G198" s="158"/>
      <c r="H198" s="159"/>
      <c r="I198" s="222"/>
      <c r="J198" s="222"/>
      <c r="K198" s="166"/>
      <c r="L198" s="164"/>
      <c r="M198" s="164"/>
      <c r="N198" s="164"/>
      <c r="O198" s="163"/>
      <c r="P198" s="223"/>
      <c r="Q198" s="223"/>
      <c r="R198" s="99"/>
      <c r="S198" s="99"/>
      <c r="T198" s="99"/>
      <c r="U198" s="99"/>
      <c r="V198" s="99"/>
      <c r="W198" s="99"/>
      <c r="X198" s="99"/>
      <c r="Y198" s="173"/>
      <c r="Z198" s="174"/>
      <c r="AA198" s="173"/>
      <c r="AB198" s="106"/>
      <c r="AC198" s="120"/>
      <c r="AD198" s="2"/>
      <c r="AE198" s="175"/>
      <c r="AF198" s="176"/>
      <c r="AG198" s="200"/>
      <c r="AH198" s="188"/>
      <c r="AI198" s="189"/>
      <c r="AJ198" s="192"/>
      <c r="AK198" s="190"/>
      <c r="AL198" s="191"/>
      <c r="AM198" s="192"/>
      <c r="AN198" s="193"/>
      <c r="AO198" s="211"/>
      <c r="AP198" s="207"/>
      <c r="AQ198" s="208"/>
      <c r="AR198" s="208"/>
      <c r="AS198" s="207"/>
      <c r="AT198" s="209"/>
      <c r="AU198" s="209"/>
      <c r="AV198" s="212"/>
      <c r="AY198" s="216"/>
      <c r="AZ198" s="216"/>
      <c r="BA198" s="215"/>
    </row>
    <row r="199" customHeight="1" spans="1:53">
      <c r="A199" s="153"/>
      <c r="B199" s="219"/>
      <c r="C199" s="220"/>
      <c r="D199" s="156"/>
      <c r="E199" s="155"/>
      <c r="F199" s="157"/>
      <c r="G199" s="158"/>
      <c r="H199" s="159"/>
      <c r="I199" s="222"/>
      <c r="J199" s="222"/>
      <c r="K199" s="166"/>
      <c r="L199" s="164"/>
      <c r="M199" s="164"/>
      <c r="N199" s="164"/>
      <c r="O199" s="163"/>
      <c r="P199" s="223"/>
      <c r="Q199" s="223"/>
      <c r="R199" s="99"/>
      <c r="S199" s="99"/>
      <c r="T199" s="99"/>
      <c r="U199" s="99"/>
      <c r="V199" s="99"/>
      <c r="W199" s="99"/>
      <c r="X199" s="99"/>
      <c r="Y199" s="173"/>
      <c r="Z199" s="174"/>
      <c r="AA199" s="173"/>
      <c r="AB199" s="106"/>
      <c r="AC199" s="120"/>
      <c r="AD199" s="2"/>
      <c r="AE199" s="175"/>
      <c r="AF199" s="176"/>
      <c r="AG199" s="200"/>
      <c r="AH199" s="188"/>
      <c r="AI199" s="189"/>
      <c r="AJ199" s="192"/>
      <c r="AK199" s="190"/>
      <c r="AL199" s="191"/>
      <c r="AM199" s="192"/>
      <c r="AN199" s="193"/>
      <c r="AO199" s="211"/>
      <c r="AP199" s="207"/>
      <c r="AQ199" s="208"/>
      <c r="AR199" s="208"/>
      <c r="AS199" s="207"/>
      <c r="AT199" s="209"/>
      <c r="AU199" s="209"/>
      <c r="AV199" s="212"/>
      <c r="AY199" s="216"/>
      <c r="AZ199" s="216"/>
      <c r="BA199" s="215"/>
    </row>
    <row r="200" customHeight="1" spans="1:53">
      <c r="A200" s="153"/>
      <c r="B200" s="219"/>
      <c r="C200" s="220"/>
      <c r="D200" s="156"/>
      <c r="E200" s="155"/>
      <c r="F200" s="157"/>
      <c r="G200" s="158"/>
      <c r="H200" s="159"/>
      <c r="I200" s="222"/>
      <c r="J200" s="222"/>
      <c r="K200" s="166"/>
      <c r="L200" s="164"/>
      <c r="M200" s="164"/>
      <c r="N200" s="164"/>
      <c r="O200" s="163"/>
      <c r="P200" s="223"/>
      <c r="Q200" s="223"/>
      <c r="R200" s="99"/>
      <c r="S200" s="99"/>
      <c r="T200" s="99"/>
      <c r="U200" s="99"/>
      <c r="V200" s="99"/>
      <c r="W200" s="99"/>
      <c r="X200" s="99"/>
      <c r="Y200" s="173"/>
      <c r="Z200" s="174"/>
      <c r="AA200" s="173"/>
      <c r="AB200" s="106"/>
      <c r="AC200" s="120"/>
      <c r="AD200" s="2"/>
      <c r="AE200" s="175"/>
      <c r="AF200" s="176"/>
      <c r="AG200" s="200"/>
      <c r="AH200" s="188"/>
      <c r="AI200" s="189"/>
      <c r="AJ200" s="192"/>
      <c r="AK200" s="190"/>
      <c r="AL200" s="191"/>
      <c r="AM200" s="192"/>
      <c r="AN200" s="193"/>
      <c r="AO200" s="211"/>
      <c r="AP200" s="207"/>
      <c r="AQ200" s="208"/>
      <c r="AR200" s="208"/>
      <c r="AS200" s="207"/>
      <c r="AT200" s="209"/>
      <c r="AU200" s="209"/>
      <c r="AV200" s="212"/>
      <c r="AY200" s="216"/>
      <c r="AZ200" s="216"/>
      <c r="BA200" s="215"/>
    </row>
    <row r="201" customHeight="1" spans="1:53">
      <c r="A201" s="153"/>
      <c r="B201" s="219"/>
      <c r="C201" s="220"/>
      <c r="D201" s="156"/>
      <c r="E201" s="155"/>
      <c r="F201" s="157"/>
      <c r="G201" s="158"/>
      <c r="H201" s="159"/>
      <c r="I201" s="222"/>
      <c r="J201" s="222"/>
      <c r="K201" s="166"/>
      <c r="L201" s="164"/>
      <c r="M201" s="164"/>
      <c r="N201" s="164"/>
      <c r="O201" s="163"/>
      <c r="P201" s="223"/>
      <c r="Q201" s="223"/>
      <c r="R201" s="99"/>
      <c r="S201" s="99"/>
      <c r="T201" s="99"/>
      <c r="U201" s="99"/>
      <c r="V201" s="99"/>
      <c r="W201" s="99"/>
      <c r="X201" s="99"/>
      <c r="Y201" s="173"/>
      <c r="Z201" s="174"/>
      <c r="AA201" s="173"/>
      <c r="AB201" s="106"/>
      <c r="AC201" s="120"/>
      <c r="AD201" s="2"/>
      <c r="AE201" s="175"/>
      <c r="AF201" s="176"/>
      <c r="AG201" s="200"/>
      <c r="AH201" s="188"/>
      <c r="AI201" s="189"/>
      <c r="AJ201" s="192"/>
      <c r="AK201" s="190"/>
      <c r="AL201" s="191"/>
      <c r="AM201" s="192"/>
      <c r="AN201" s="193"/>
      <c r="AO201" s="211"/>
      <c r="AP201" s="207"/>
      <c r="AQ201" s="208"/>
      <c r="AR201" s="208"/>
      <c r="AS201" s="207"/>
      <c r="AT201" s="209"/>
      <c r="AU201" s="209"/>
      <c r="AV201" s="212"/>
      <c r="AY201" s="216"/>
      <c r="AZ201" s="216"/>
      <c r="BA201" s="215"/>
    </row>
    <row r="202" customHeight="1" spans="1:53">
      <c r="A202" s="153"/>
      <c r="B202" s="219"/>
      <c r="C202" s="220"/>
      <c r="D202" s="156"/>
      <c r="E202" s="155"/>
      <c r="F202" s="157"/>
      <c r="G202" s="158"/>
      <c r="H202" s="159"/>
      <c r="I202" s="222"/>
      <c r="J202" s="222"/>
      <c r="K202" s="166"/>
      <c r="L202" s="164"/>
      <c r="M202" s="164"/>
      <c r="N202" s="164"/>
      <c r="O202" s="163"/>
      <c r="P202" s="223"/>
      <c r="Q202" s="223"/>
      <c r="R202" s="99"/>
      <c r="S202" s="99"/>
      <c r="T202" s="99"/>
      <c r="U202" s="99"/>
      <c r="V202" s="99"/>
      <c r="W202" s="99"/>
      <c r="X202" s="99"/>
      <c r="Y202" s="173"/>
      <c r="Z202" s="174"/>
      <c r="AA202" s="173"/>
      <c r="AB202" s="106"/>
      <c r="AC202" s="120"/>
      <c r="AD202" s="2"/>
      <c r="AE202" s="175"/>
      <c r="AF202" s="176"/>
      <c r="AG202" s="200"/>
      <c r="AH202" s="188"/>
      <c r="AI202" s="189"/>
      <c r="AJ202" s="192"/>
      <c r="AK202" s="190"/>
      <c r="AL202" s="191"/>
      <c r="AM202" s="192"/>
      <c r="AN202" s="193"/>
      <c r="AO202" s="211"/>
      <c r="AP202" s="207"/>
      <c r="AQ202" s="208"/>
      <c r="AR202" s="208"/>
      <c r="AS202" s="207"/>
      <c r="AT202" s="209"/>
      <c r="AU202" s="209"/>
      <c r="AV202" s="212"/>
      <c r="AY202" s="216"/>
      <c r="AZ202" s="216"/>
      <c r="BA202" s="215"/>
    </row>
    <row r="203" customHeight="1" spans="1:53">
      <c r="A203" s="153"/>
      <c r="B203" s="219"/>
      <c r="C203" s="220"/>
      <c r="D203" s="156"/>
      <c r="E203" s="155"/>
      <c r="F203" s="157"/>
      <c r="G203" s="158"/>
      <c r="H203" s="159"/>
      <c r="I203" s="222"/>
      <c r="J203" s="222"/>
      <c r="K203" s="166"/>
      <c r="L203" s="164"/>
      <c r="M203" s="164"/>
      <c r="N203" s="164"/>
      <c r="O203" s="163"/>
      <c r="P203" s="223"/>
      <c r="Q203" s="223"/>
      <c r="R203" s="99"/>
      <c r="S203" s="99"/>
      <c r="T203" s="99"/>
      <c r="U203" s="99"/>
      <c r="V203" s="99"/>
      <c r="W203" s="99"/>
      <c r="X203" s="99"/>
      <c r="Y203" s="173"/>
      <c r="Z203" s="174"/>
      <c r="AA203" s="173"/>
      <c r="AB203" s="106"/>
      <c r="AC203" s="120"/>
      <c r="AD203" s="2"/>
      <c r="AE203" s="175"/>
      <c r="AF203" s="176"/>
      <c r="AG203" s="200"/>
      <c r="AH203" s="188"/>
      <c r="AI203" s="189"/>
      <c r="AJ203" s="192"/>
      <c r="AK203" s="190"/>
      <c r="AL203" s="191"/>
      <c r="AM203" s="192"/>
      <c r="AN203" s="193"/>
      <c r="AO203" s="211"/>
      <c r="AP203" s="207"/>
      <c r="AQ203" s="208"/>
      <c r="AR203" s="208"/>
      <c r="AS203" s="207"/>
      <c r="AT203" s="209"/>
      <c r="AU203" s="209"/>
      <c r="AV203" s="212"/>
      <c r="AY203" s="216"/>
      <c r="AZ203" s="216"/>
      <c r="BA203" s="215"/>
    </row>
    <row r="204" customHeight="1" spans="1:53">
      <c r="A204" s="153"/>
      <c r="B204" s="219"/>
      <c r="C204" s="220"/>
      <c r="D204" s="156"/>
      <c r="E204" s="155"/>
      <c r="F204" s="157"/>
      <c r="G204" s="158"/>
      <c r="H204" s="159"/>
      <c r="I204" s="222"/>
      <c r="J204" s="222"/>
      <c r="K204" s="166"/>
      <c r="L204" s="164"/>
      <c r="M204" s="164"/>
      <c r="N204" s="164"/>
      <c r="O204" s="163"/>
      <c r="P204" s="223"/>
      <c r="Q204" s="223"/>
      <c r="R204" s="99"/>
      <c r="S204" s="99"/>
      <c r="T204" s="99"/>
      <c r="U204" s="99"/>
      <c r="V204" s="99"/>
      <c r="W204" s="99"/>
      <c r="X204" s="99"/>
      <c r="Y204" s="173"/>
      <c r="Z204" s="174"/>
      <c r="AA204" s="173"/>
      <c r="AB204" s="106"/>
      <c r="AC204" s="120"/>
      <c r="AD204" s="2"/>
      <c r="AE204" s="175"/>
      <c r="AF204" s="176"/>
      <c r="AG204" s="200"/>
      <c r="AH204" s="188"/>
      <c r="AI204" s="189"/>
      <c r="AJ204" s="192"/>
      <c r="AK204" s="190"/>
      <c r="AL204" s="191"/>
      <c r="AM204" s="192"/>
      <c r="AN204" s="193"/>
      <c r="AO204" s="211"/>
      <c r="AP204" s="207"/>
      <c r="AQ204" s="208"/>
      <c r="AR204" s="208"/>
      <c r="AS204" s="207"/>
      <c r="AT204" s="209"/>
      <c r="AU204" s="209"/>
      <c r="AV204" s="212"/>
      <c r="AY204" s="216"/>
      <c r="AZ204" s="216"/>
      <c r="BA204" s="215"/>
    </row>
    <row r="205" customHeight="1" spans="1:53">
      <c r="A205" s="153"/>
      <c r="B205" s="219"/>
      <c r="C205" s="220"/>
      <c r="D205" s="156"/>
      <c r="E205" s="155"/>
      <c r="F205" s="157"/>
      <c r="G205" s="158"/>
      <c r="H205" s="159"/>
      <c r="I205" s="222"/>
      <c r="J205" s="222"/>
      <c r="K205" s="166"/>
      <c r="L205" s="164"/>
      <c r="M205" s="164"/>
      <c r="N205" s="164"/>
      <c r="O205" s="163"/>
      <c r="P205" s="223"/>
      <c r="Q205" s="223"/>
      <c r="R205" s="99"/>
      <c r="S205" s="99"/>
      <c r="T205" s="99"/>
      <c r="U205" s="99"/>
      <c r="V205" s="99"/>
      <c r="W205" s="99"/>
      <c r="X205" s="99"/>
      <c r="Y205" s="173"/>
      <c r="Z205" s="174"/>
      <c r="AA205" s="173"/>
      <c r="AB205" s="106"/>
      <c r="AC205" s="120"/>
      <c r="AD205" s="2"/>
      <c r="AE205" s="175"/>
      <c r="AF205" s="176"/>
      <c r="AG205" s="200"/>
      <c r="AH205" s="188"/>
      <c r="AI205" s="189"/>
      <c r="AJ205" s="192"/>
      <c r="AK205" s="190"/>
      <c r="AL205" s="191"/>
      <c r="AM205" s="192"/>
      <c r="AN205" s="193"/>
      <c r="AO205" s="211"/>
      <c r="AP205" s="207"/>
      <c r="AQ205" s="208"/>
      <c r="AR205" s="208"/>
      <c r="AS205" s="207"/>
      <c r="AT205" s="209"/>
      <c r="AU205" s="209"/>
      <c r="AV205" s="212"/>
      <c r="AY205" s="216"/>
      <c r="AZ205" s="216"/>
      <c r="BA205" s="215"/>
    </row>
    <row r="206" customHeight="1" spans="1:53">
      <c r="A206" s="153"/>
      <c r="B206" s="219"/>
      <c r="C206" s="220"/>
      <c r="D206" s="156"/>
      <c r="E206" s="155"/>
      <c r="F206" s="157"/>
      <c r="G206" s="158"/>
      <c r="H206" s="159"/>
      <c r="I206" s="222"/>
      <c r="J206" s="222"/>
      <c r="K206" s="166"/>
      <c r="L206" s="164"/>
      <c r="M206" s="164"/>
      <c r="N206" s="164"/>
      <c r="O206" s="163"/>
      <c r="P206" s="223"/>
      <c r="Q206" s="223"/>
      <c r="R206" s="99"/>
      <c r="S206" s="99"/>
      <c r="T206" s="99"/>
      <c r="U206" s="99"/>
      <c r="V206" s="99"/>
      <c r="W206" s="99"/>
      <c r="X206" s="99"/>
      <c r="Y206" s="173"/>
      <c r="Z206" s="174"/>
      <c r="AA206" s="173"/>
      <c r="AB206" s="106"/>
      <c r="AC206" s="120"/>
      <c r="AD206" s="2"/>
      <c r="AE206" s="175"/>
      <c r="AF206" s="176"/>
      <c r="AG206" s="200"/>
      <c r="AH206" s="188"/>
      <c r="AI206" s="189"/>
      <c r="AJ206" s="192"/>
      <c r="AK206" s="190"/>
      <c r="AL206" s="191"/>
      <c r="AM206" s="192"/>
      <c r="AN206" s="193"/>
      <c r="AO206" s="211"/>
      <c r="AP206" s="207"/>
      <c r="AQ206" s="208"/>
      <c r="AR206" s="208"/>
      <c r="AS206" s="207"/>
      <c r="AT206" s="209"/>
      <c r="AU206" s="209"/>
      <c r="AV206" s="212"/>
      <c r="AY206" s="216"/>
      <c r="AZ206" s="216"/>
      <c r="BA206" s="215"/>
    </row>
    <row r="207" customHeight="1" spans="1:53">
      <c r="A207" s="153"/>
      <c r="B207" s="219"/>
      <c r="C207" s="220"/>
      <c r="D207" s="156"/>
      <c r="E207" s="155"/>
      <c r="F207" s="157"/>
      <c r="G207" s="158"/>
      <c r="H207" s="159"/>
      <c r="I207" s="222"/>
      <c r="J207" s="222"/>
      <c r="K207" s="166"/>
      <c r="L207" s="164"/>
      <c r="M207" s="164"/>
      <c r="N207" s="164"/>
      <c r="O207" s="163"/>
      <c r="P207" s="223"/>
      <c r="Q207" s="223"/>
      <c r="R207" s="99"/>
      <c r="S207" s="99"/>
      <c r="T207" s="99"/>
      <c r="U207" s="99"/>
      <c r="V207" s="99"/>
      <c r="W207" s="99"/>
      <c r="X207" s="99"/>
      <c r="Y207" s="173"/>
      <c r="Z207" s="174"/>
      <c r="AA207" s="173"/>
      <c r="AB207" s="106"/>
      <c r="AC207" s="120"/>
      <c r="AD207" s="2"/>
      <c r="AE207" s="175"/>
      <c r="AF207" s="176"/>
      <c r="AG207" s="200"/>
      <c r="AH207" s="188"/>
      <c r="AI207" s="189"/>
      <c r="AJ207" s="192"/>
      <c r="AK207" s="190"/>
      <c r="AL207" s="191"/>
      <c r="AM207" s="192"/>
      <c r="AN207" s="193"/>
      <c r="AO207" s="211"/>
      <c r="AP207" s="207"/>
      <c r="AQ207" s="208"/>
      <c r="AR207" s="208"/>
      <c r="AS207" s="207"/>
      <c r="AT207" s="209"/>
      <c r="AU207" s="209"/>
      <c r="AV207" s="212"/>
      <c r="AY207" s="216"/>
      <c r="AZ207" s="216"/>
      <c r="BA207" s="215"/>
    </row>
    <row r="208" customHeight="1" spans="1:53">
      <c r="A208" s="153"/>
      <c r="B208" s="219"/>
      <c r="C208" s="220"/>
      <c r="D208" s="156"/>
      <c r="E208" s="155"/>
      <c r="F208" s="157"/>
      <c r="G208" s="158"/>
      <c r="H208" s="159"/>
      <c r="I208" s="222"/>
      <c r="J208" s="222"/>
      <c r="K208" s="166"/>
      <c r="L208" s="164"/>
      <c r="M208" s="164"/>
      <c r="N208" s="164"/>
      <c r="O208" s="163"/>
      <c r="P208" s="223"/>
      <c r="Q208" s="223"/>
      <c r="R208" s="99"/>
      <c r="S208" s="99"/>
      <c r="T208" s="99"/>
      <c r="U208" s="99"/>
      <c r="V208" s="99"/>
      <c r="W208" s="99"/>
      <c r="X208" s="99"/>
      <c r="Y208" s="173"/>
      <c r="Z208" s="174"/>
      <c r="AA208" s="173"/>
      <c r="AB208" s="106"/>
      <c r="AC208" s="120"/>
      <c r="AD208" s="2"/>
      <c r="AE208" s="175"/>
      <c r="AF208" s="176"/>
      <c r="AG208" s="200"/>
      <c r="AH208" s="188"/>
      <c r="AI208" s="189"/>
      <c r="AJ208" s="192"/>
      <c r="AK208" s="190"/>
      <c r="AL208" s="191"/>
      <c r="AM208" s="192"/>
      <c r="AN208" s="193"/>
      <c r="AO208" s="211"/>
      <c r="AP208" s="207"/>
      <c r="AQ208" s="208"/>
      <c r="AR208" s="208"/>
      <c r="AS208" s="207"/>
      <c r="AT208" s="209"/>
      <c r="AU208" s="209"/>
      <c r="AV208" s="212"/>
      <c r="AY208" s="216"/>
      <c r="AZ208" s="216"/>
      <c r="BA208" s="215"/>
    </row>
    <row r="209" customHeight="1" spans="1:53">
      <c r="A209" s="153"/>
      <c r="B209" s="219"/>
      <c r="C209" s="220"/>
      <c r="D209" s="156"/>
      <c r="E209" s="155"/>
      <c r="F209" s="157"/>
      <c r="G209" s="158"/>
      <c r="H209" s="159"/>
      <c r="I209" s="222"/>
      <c r="J209" s="222"/>
      <c r="K209" s="166"/>
      <c r="L209" s="164"/>
      <c r="M209" s="164"/>
      <c r="N209" s="164"/>
      <c r="O209" s="163"/>
      <c r="P209" s="223"/>
      <c r="Q209" s="223"/>
      <c r="R209" s="99"/>
      <c r="S209" s="99"/>
      <c r="T209" s="99"/>
      <c r="U209" s="99"/>
      <c r="V209" s="99"/>
      <c r="W209" s="99"/>
      <c r="X209" s="99"/>
      <c r="Y209" s="173"/>
      <c r="Z209" s="174"/>
      <c r="AA209" s="173"/>
      <c r="AB209" s="106"/>
      <c r="AC209" s="120"/>
      <c r="AD209" s="2"/>
      <c r="AE209" s="175"/>
      <c r="AF209" s="176"/>
      <c r="AG209" s="200"/>
      <c r="AH209" s="188"/>
      <c r="AI209" s="189"/>
      <c r="AJ209" s="192"/>
      <c r="AK209" s="190"/>
      <c r="AL209" s="191"/>
      <c r="AM209" s="192"/>
      <c r="AN209" s="193"/>
      <c r="AO209" s="211"/>
      <c r="AP209" s="207"/>
      <c r="AQ209" s="208"/>
      <c r="AR209" s="208"/>
      <c r="AS209" s="207"/>
      <c r="AT209" s="209"/>
      <c r="AU209" s="209"/>
      <c r="AV209" s="212"/>
      <c r="AY209" s="216"/>
      <c r="AZ209" s="216"/>
      <c r="BA209" s="215"/>
    </row>
    <row r="210" customHeight="1" spans="1:53">
      <c r="A210" s="153"/>
      <c r="B210" s="219"/>
      <c r="C210" s="220"/>
      <c r="D210" s="156"/>
      <c r="E210" s="155"/>
      <c r="F210" s="157"/>
      <c r="G210" s="158"/>
      <c r="H210" s="159"/>
      <c r="I210" s="222"/>
      <c r="J210" s="222"/>
      <c r="K210" s="166"/>
      <c r="L210" s="164"/>
      <c r="M210" s="164"/>
      <c r="N210" s="164"/>
      <c r="O210" s="163"/>
      <c r="P210" s="223"/>
      <c r="Q210" s="223"/>
      <c r="R210" s="99"/>
      <c r="S210" s="99"/>
      <c r="T210" s="99"/>
      <c r="U210" s="99"/>
      <c r="V210" s="99"/>
      <c r="W210" s="99"/>
      <c r="X210" s="99"/>
      <c r="Y210" s="173"/>
      <c r="Z210" s="174"/>
      <c r="AA210" s="173"/>
      <c r="AB210" s="106"/>
      <c r="AC210" s="120"/>
      <c r="AD210" s="2"/>
      <c r="AE210" s="175"/>
      <c r="AF210" s="176"/>
      <c r="AG210" s="200"/>
      <c r="AH210" s="188"/>
      <c r="AI210" s="189"/>
      <c r="AJ210" s="192"/>
      <c r="AK210" s="190"/>
      <c r="AL210" s="191"/>
      <c r="AM210" s="192"/>
      <c r="AN210" s="193"/>
      <c r="AO210" s="211"/>
      <c r="AP210" s="207"/>
      <c r="AQ210" s="208"/>
      <c r="AR210" s="208"/>
      <c r="AS210" s="207"/>
      <c r="AT210" s="209"/>
      <c r="AU210" s="209"/>
      <c r="AV210" s="212"/>
      <c r="AY210" s="216"/>
      <c r="AZ210" s="216"/>
      <c r="BA210" s="215"/>
    </row>
    <row r="211" customHeight="1" spans="1:53">
      <c r="A211" s="153"/>
      <c r="B211" s="219"/>
      <c r="C211" s="220"/>
      <c r="D211" s="156"/>
      <c r="E211" s="155"/>
      <c r="F211" s="157"/>
      <c r="G211" s="158"/>
      <c r="H211" s="159"/>
      <c r="I211" s="222"/>
      <c r="J211" s="222"/>
      <c r="K211" s="166"/>
      <c r="L211" s="164"/>
      <c r="M211" s="164"/>
      <c r="N211" s="164"/>
      <c r="O211" s="163"/>
      <c r="P211" s="223"/>
      <c r="Q211" s="223"/>
      <c r="R211" s="99"/>
      <c r="S211" s="99"/>
      <c r="T211" s="99"/>
      <c r="U211" s="99"/>
      <c r="V211" s="99"/>
      <c r="W211" s="99"/>
      <c r="X211" s="99"/>
      <c r="Y211" s="173"/>
      <c r="Z211" s="174"/>
      <c r="AA211" s="173"/>
      <c r="AB211" s="106"/>
      <c r="AC211" s="120"/>
      <c r="AD211" s="2"/>
      <c r="AE211" s="175"/>
      <c r="AF211" s="176"/>
      <c r="AG211" s="200"/>
      <c r="AH211" s="188"/>
      <c r="AI211" s="189"/>
      <c r="AJ211" s="192"/>
      <c r="AK211" s="190"/>
      <c r="AL211" s="191"/>
      <c r="AM211" s="192"/>
      <c r="AN211" s="193"/>
      <c r="AO211" s="211"/>
      <c r="AP211" s="207"/>
      <c r="AQ211" s="208"/>
      <c r="AR211" s="208"/>
      <c r="AS211" s="207"/>
      <c r="AT211" s="209"/>
      <c r="AU211" s="209"/>
      <c r="AV211" s="212"/>
      <c r="AY211" s="216"/>
      <c r="AZ211" s="216"/>
      <c r="BA211" s="215"/>
    </row>
    <row r="212" customHeight="1" spans="1:53">
      <c r="A212" s="153"/>
      <c r="B212" s="219"/>
      <c r="C212" s="220"/>
      <c r="D212" s="156"/>
      <c r="E212" s="155"/>
      <c r="F212" s="157"/>
      <c r="G212" s="158"/>
      <c r="H212" s="159"/>
      <c r="I212" s="222"/>
      <c r="J212" s="222"/>
      <c r="K212" s="166"/>
      <c r="L212" s="164"/>
      <c r="M212" s="164"/>
      <c r="N212" s="164"/>
      <c r="O212" s="163"/>
      <c r="P212" s="223"/>
      <c r="Q212" s="223"/>
      <c r="R212" s="99"/>
      <c r="S212" s="99"/>
      <c r="T212" s="99"/>
      <c r="U212" s="99"/>
      <c r="V212" s="99"/>
      <c r="W212" s="99"/>
      <c r="X212" s="99"/>
      <c r="Y212" s="173"/>
      <c r="Z212" s="174"/>
      <c r="AA212" s="173"/>
      <c r="AB212" s="106"/>
      <c r="AC212" s="120"/>
      <c r="AD212" s="2"/>
      <c r="AE212" s="175"/>
      <c r="AF212" s="176"/>
      <c r="AG212" s="200"/>
      <c r="AH212" s="188"/>
      <c r="AI212" s="189"/>
      <c r="AJ212" s="192"/>
      <c r="AK212" s="190"/>
      <c r="AL212" s="191"/>
      <c r="AM212" s="192"/>
      <c r="AN212" s="193"/>
      <c r="AO212" s="211"/>
      <c r="AP212" s="207"/>
      <c r="AQ212" s="208"/>
      <c r="AR212" s="208"/>
      <c r="AS212" s="207"/>
      <c r="AT212" s="209"/>
      <c r="AU212" s="209"/>
      <c r="AV212" s="212"/>
      <c r="AY212" s="216"/>
      <c r="AZ212" s="216"/>
      <c r="BA212" s="215"/>
    </row>
    <row r="213" customHeight="1" spans="1:53">
      <c r="A213" s="153"/>
      <c r="B213" s="219"/>
      <c r="C213" s="220"/>
      <c r="D213" s="156"/>
      <c r="E213" s="155"/>
      <c r="F213" s="157"/>
      <c r="G213" s="158"/>
      <c r="H213" s="159"/>
      <c r="I213" s="222"/>
      <c r="J213" s="222"/>
      <c r="K213" s="166"/>
      <c r="L213" s="164"/>
      <c r="M213" s="164"/>
      <c r="N213" s="164"/>
      <c r="O213" s="163"/>
      <c r="P213" s="223"/>
      <c r="Q213" s="223"/>
      <c r="R213" s="99"/>
      <c r="S213" s="99"/>
      <c r="T213" s="99"/>
      <c r="U213" s="99"/>
      <c r="V213" s="99"/>
      <c r="W213" s="99"/>
      <c r="X213" s="99"/>
      <c r="Y213" s="173"/>
      <c r="Z213" s="174"/>
      <c r="AA213" s="173"/>
      <c r="AB213" s="106"/>
      <c r="AC213" s="120"/>
      <c r="AD213" s="2"/>
      <c r="AE213" s="175"/>
      <c r="AF213" s="176"/>
      <c r="AG213" s="200"/>
      <c r="AH213" s="188"/>
      <c r="AI213" s="189"/>
      <c r="AJ213" s="192"/>
      <c r="AK213" s="190"/>
      <c r="AL213" s="191"/>
      <c r="AM213" s="192"/>
      <c r="AN213" s="193"/>
      <c r="AO213" s="211"/>
      <c r="AP213" s="207"/>
      <c r="AQ213" s="208"/>
      <c r="AR213" s="208"/>
      <c r="AS213" s="207"/>
      <c r="AT213" s="209"/>
      <c r="AU213" s="209"/>
      <c r="AV213" s="212"/>
      <c r="AY213" s="216"/>
      <c r="AZ213" s="216"/>
      <c r="BA213" s="215"/>
    </row>
    <row r="214" customHeight="1" spans="1:53">
      <c r="A214" s="153"/>
      <c r="B214" s="219"/>
      <c r="C214" s="220"/>
      <c r="D214" s="156"/>
      <c r="E214" s="155"/>
      <c r="F214" s="157"/>
      <c r="G214" s="158"/>
      <c r="H214" s="159"/>
      <c r="I214" s="222"/>
      <c r="J214" s="222"/>
      <c r="K214" s="166"/>
      <c r="L214" s="164"/>
      <c r="M214" s="164"/>
      <c r="N214" s="164"/>
      <c r="O214" s="163"/>
      <c r="P214" s="223"/>
      <c r="Q214" s="223"/>
      <c r="R214" s="99"/>
      <c r="S214" s="99"/>
      <c r="T214" s="99"/>
      <c r="U214" s="99"/>
      <c r="V214" s="99"/>
      <c r="W214" s="99"/>
      <c r="X214" s="99"/>
      <c r="Y214" s="173"/>
      <c r="Z214" s="174"/>
      <c r="AA214" s="173"/>
      <c r="AB214" s="106"/>
      <c r="AC214" s="120"/>
      <c r="AD214" s="2"/>
      <c r="AE214" s="175"/>
      <c r="AF214" s="176"/>
      <c r="AG214" s="200"/>
      <c r="AH214" s="188"/>
      <c r="AI214" s="189"/>
      <c r="AJ214" s="192"/>
      <c r="AK214" s="190"/>
      <c r="AL214" s="191"/>
      <c r="AM214" s="192"/>
      <c r="AN214" s="193"/>
      <c r="AO214" s="211"/>
      <c r="AP214" s="207"/>
      <c r="AQ214" s="208"/>
      <c r="AR214" s="208"/>
      <c r="AS214" s="207"/>
      <c r="AT214" s="209"/>
      <c r="AU214" s="209"/>
      <c r="AV214" s="212"/>
      <c r="AY214" s="216"/>
      <c r="AZ214" s="216"/>
      <c r="BA214" s="215"/>
    </row>
    <row r="215" customHeight="1" spans="1:53">
      <c r="A215" s="153"/>
      <c r="B215" s="219"/>
      <c r="C215" s="220"/>
      <c r="D215" s="156"/>
      <c r="E215" s="155"/>
      <c r="F215" s="157"/>
      <c r="G215" s="158"/>
      <c r="H215" s="159"/>
      <c r="I215" s="222"/>
      <c r="J215" s="222"/>
      <c r="K215" s="166"/>
      <c r="L215" s="164"/>
      <c r="M215" s="164"/>
      <c r="N215" s="164"/>
      <c r="O215" s="163"/>
      <c r="P215" s="223"/>
      <c r="Q215" s="223"/>
      <c r="R215" s="99"/>
      <c r="S215" s="99"/>
      <c r="T215" s="99"/>
      <c r="U215" s="99"/>
      <c r="V215" s="99"/>
      <c r="W215" s="99"/>
      <c r="X215" s="99"/>
      <c r="Y215" s="173"/>
      <c r="Z215" s="174"/>
      <c r="AA215" s="173"/>
      <c r="AB215" s="106"/>
      <c r="AC215" s="120"/>
      <c r="AD215" s="2"/>
      <c r="AE215" s="175"/>
      <c r="AF215" s="176"/>
      <c r="AG215" s="200"/>
      <c r="AH215" s="188"/>
      <c r="AI215" s="189"/>
      <c r="AJ215" s="192"/>
      <c r="AK215" s="190"/>
      <c r="AL215" s="191"/>
      <c r="AM215" s="192"/>
      <c r="AN215" s="193"/>
      <c r="AO215" s="211"/>
      <c r="AP215" s="207"/>
      <c r="AQ215" s="208"/>
      <c r="AR215" s="208"/>
      <c r="AS215" s="207"/>
      <c r="AT215" s="209"/>
      <c r="AU215" s="209"/>
      <c r="AV215" s="212"/>
      <c r="AY215" s="216"/>
      <c r="AZ215" s="216"/>
      <c r="BA215" s="215"/>
    </row>
    <row r="216" customHeight="1" spans="1:53">
      <c r="A216" s="153"/>
      <c r="B216" s="219"/>
      <c r="C216" s="220"/>
      <c r="D216" s="156"/>
      <c r="E216" s="155"/>
      <c r="F216" s="157"/>
      <c r="G216" s="158"/>
      <c r="H216" s="159"/>
      <c r="I216" s="222"/>
      <c r="J216" s="222"/>
      <c r="K216" s="166"/>
      <c r="L216" s="164"/>
      <c r="M216" s="164"/>
      <c r="N216" s="164"/>
      <c r="O216" s="163"/>
      <c r="P216" s="223"/>
      <c r="Q216" s="223"/>
      <c r="R216" s="99"/>
      <c r="S216" s="99"/>
      <c r="T216" s="99"/>
      <c r="U216" s="99"/>
      <c r="V216" s="99"/>
      <c r="W216" s="99"/>
      <c r="X216" s="99"/>
      <c r="Y216" s="173"/>
      <c r="Z216" s="174"/>
      <c r="AA216" s="173"/>
      <c r="AB216" s="106"/>
      <c r="AC216" s="120"/>
      <c r="AD216" s="2"/>
      <c r="AE216" s="175"/>
      <c r="AF216" s="176"/>
      <c r="AG216" s="200"/>
      <c r="AH216" s="188"/>
      <c r="AI216" s="189"/>
      <c r="AJ216" s="192"/>
      <c r="AK216" s="190"/>
      <c r="AL216" s="191"/>
      <c r="AM216" s="192"/>
      <c r="AN216" s="193"/>
      <c r="AO216" s="211"/>
      <c r="AP216" s="207"/>
      <c r="AQ216" s="208"/>
      <c r="AR216" s="208"/>
      <c r="AS216" s="207"/>
      <c r="AT216" s="209"/>
      <c r="AU216" s="209"/>
      <c r="AV216" s="212"/>
      <c r="AY216" s="216"/>
      <c r="AZ216" s="216"/>
      <c r="BA216" s="215"/>
    </row>
    <row r="217" customHeight="1" spans="1:53">
      <c r="A217" s="153"/>
      <c r="B217" s="219"/>
      <c r="C217" s="220"/>
      <c r="D217" s="156"/>
      <c r="E217" s="155"/>
      <c r="F217" s="157"/>
      <c r="G217" s="158"/>
      <c r="H217" s="159"/>
      <c r="I217" s="222"/>
      <c r="J217" s="222"/>
      <c r="K217" s="166"/>
      <c r="L217" s="164"/>
      <c r="M217" s="164"/>
      <c r="N217" s="164"/>
      <c r="O217" s="163"/>
      <c r="P217" s="223"/>
      <c r="Q217" s="223"/>
      <c r="R217" s="99"/>
      <c r="S217" s="99"/>
      <c r="T217" s="99"/>
      <c r="U217" s="99"/>
      <c r="V217" s="99"/>
      <c r="W217" s="99"/>
      <c r="X217" s="99"/>
      <c r="Y217" s="173"/>
      <c r="Z217" s="174"/>
      <c r="AA217" s="173"/>
      <c r="AB217" s="106"/>
      <c r="AC217" s="120"/>
      <c r="AD217" s="2"/>
      <c r="AE217" s="175"/>
      <c r="AF217" s="176"/>
      <c r="AG217" s="200"/>
      <c r="AH217" s="188"/>
      <c r="AI217" s="189"/>
      <c r="AJ217" s="192"/>
      <c r="AK217" s="190"/>
      <c r="AL217" s="191"/>
      <c r="AM217" s="192"/>
      <c r="AN217" s="193"/>
      <c r="AO217" s="211"/>
      <c r="AP217" s="207"/>
      <c r="AQ217" s="208"/>
      <c r="AR217" s="208"/>
      <c r="AS217" s="207"/>
      <c r="AT217" s="209"/>
      <c r="AU217" s="209"/>
      <c r="AV217" s="212"/>
      <c r="AY217" s="216"/>
      <c r="AZ217" s="216"/>
      <c r="BA217" s="215"/>
    </row>
    <row r="218" customHeight="1" spans="1:53">
      <c r="A218" s="153"/>
      <c r="B218" s="219"/>
      <c r="C218" s="220"/>
      <c r="D218" s="156"/>
      <c r="E218" s="155"/>
      <c r="F218" s="157"/>
      <c r="G218" s="158"/>
      <c r="H218" s="159"/>
      <c r="I218" s="222"/>
      <c r="J218" s="222"/>
      <c r="K218" s="166"/>
      <c r="L218" s="164"/>
      <c r="M218" s="164"/>
      <c r="N218" s="164"/>
      <c r="O218" s="163"/>
      <c r="P218" s="223"/>
      <c r="Q218" s="223"/>
      <c r="R218" s="99"/>
      <c r="S218" s="99"/>
      <c r="T218" s="99"/>
      <c r="U218" s="99"/>
      <c r="V218" s="99"/>
      <c r="W218" s="99"/>
      <c r="X218" s="99"/>
      <c r="Y218" s="173"/>
      <c r="Z218" s="174"/>
      <c r="AA218" s="173"/>
      <c r="AB218" s="106"/>
      <c r="AC218" s="120"/>
      <c r="AD218" s="2"/>
      <c r="AE218" s="175"/>
      <c r="AF218" s="176"/>
      <c r="AG218" s="200"/>
      <c r="AH218" s="188"/>
      <c r="AI218" s="189"/>
      <c r="AJ218" s="192"/>
      <c r="AK218" s="190"/>
      <c r="AL218" s="191"/>
      <c r="AM218" s="192"/>
      <c r="AN218" s="193"/>
      <c r="AO218" s="211"/>
      <c r="AP218" s="207"/>
      <c r="AQ218" s="208"/>
      <c r="AR218" s="208"/>
      <c r="AS218" s="207"/>
      <c r="AT218" s="209"/>
      <c r="AU218" s="209"/>
      <c r="AV218" s="212"/>
      <c r="AY218" s="216"/>
      <c r="AZ218" s="216"/>
      <c r="BA218" s="215"/>
    </row>
    <row r="219" customHeight="1" spans="1:53">
      <c r="A219" s="153"/>
      <c r="B219" s="219"/>
      <c r="C219" s="220"/>
      <c r="D219" s="156"/>
      <c r="E219" s="155"/>
      <c r="F219" s="157"/>
      <c r="G219" s="158"/>
      <c r="H219" s="159"/>
      <c r="I219" s="222"/>
      <c r="J219" s="222"/>
      <c r="K219" s="166"/>
      <c r="L219" s="164"/>
      <c r="M219" s="164"/>
      <c r="N219" s="164"/>
      <c r="O219" s="163"/>
      <c r="P219" s="223"/>
      <c r="Q219" s="223"/>
      <c r="R219" s="99"/>
      <c r="S219" s="99"/>
      <c r="T219" s="99"/>
      <c r="U219" s="99"/>
      <c r="V219" s="99"/>
      <c r="W219" s="99"/>
      <c r="X219" s="99"/>
      <c r="Y219" s="173"/>
      <c r="Z219" s="174"/>
      <c r="AA219" s="173"/>
      <c r="AB219" s="106"/>
      <c r="AC219" s="120"/>
      <c r="AD219" s="2"/>
      <c r="AE219" s="175"/>
      <c r="AF219" s="176"/>
      <c r="AG219" s="200"/>
      <c r="AH219" s="188"/>
      <c r="AI219" s="189"/>
      <c r="AJ219" s="192"/>
      <c r="AK219" s="190"/>
      <c r="AL219" s="191"/>
      <c r="AM219" s="192"/>
      <c r="AN219" s="193"/>
      <c r="AO219" s="211"/>
      <c r="AP219" s="207"/>
      <c r="AQ219" s="208"/>
      <c r="AR219" s="208"/>
      <c r="AS219" s="207"/>
      <c r="AT219" s="209"/>
      <c r="AU219" s="209"/>
      <c r="AV219" s="212"/>
      <c r="AY219" s="216"/>
      <c r="AZ219" s="216"/>
      <c r="BA219" s="215"/>
    </row>
    <row r="220" customHeight="1" spans="1:53">
      <c r="A220" s="153"/>
      <c r="B220" s="219"/>
      <c r="C220" s="220"/>
      <c r="D220" s="156"/>
      <c r="E220" s="155"/>
      <c r="F220" s="157"/>
      <c r="G220" s="158"/>
      <c r="H220" s="159"/>
      <c r="I220" s="222"/>
      <c r="J220" s="222"/>
      <c r="K220" s="166"/>
      <c r="L220" s="164"/>
      <c r="M220" s="164"/>
      <c r="N220" s="164"/>
      <c r="O220" s="163"/>
      <c r="P220" s="223"/>
      <c r="Q220" s="223"/>
      <c r="R220" s="99"/>
      <c r="S220" s="99"/>
      <c r="T220" s="99"/>
      <c r="U220" s="99"/>
      <c r="V220" s="99"/>
      <c r="W220" s="99"/>
      <c r="X220" s="99"/>
      <c r="Y220" s="173"/>
      <c r="Z220" s="174"/>
      <c r="AA220" s="173"/>
      <c r="AB220" s="106"/>
      <c r="AC220" s="120"/>
      <c r="AD220" s="2"/>
      <c r="AE220" s="175"/>
      <c r="AF220" s="176"/>
      <c r="AG220" s="200"/>
      <c r="AH220" s="188"/>
      <c r="AI220" s="189"/>
      <c r="AJ220" s="192"/>
      <c r="AK220" s="190"/>
      <c r="AL220" s="191"/>
      <c r="AM220" s="192"/>
      <c r="AN220" s="193"/>
      <c r="AO220" s="211"/>
      <c r="AP220" s="207"/>
      <c r="AQ220" s="208"/>
      <c r="AR220" s="208"/>
      <c r="AS220" s="207"/>
      <c r="AT220" s="209"/>
      <c r="AU220" s="209"/>
      <c r="AV220" s="212"/>
      <c r="AY220" s="216"/>
      <c r="AZ220" s="216"/>
      <c r="BA220" s="215"/>
    </row>
    <row r="221" customHeight="1" spans="1:53">
      <c r="A221" s="153"/>
      <c r="B221" s="219"/>
      <c r="C221" s="220"/>
      <c r="D221" s="156"/>
      <c r="E221" s="155"/>
      <c r="F221" s="157"/>
      <c r="G221" s="158"/>
      <c r="H221" s="159"/>
      <c r="I221" s="222"/>
      <c r="J221" s="222"/>
      <c r="K221" s="166"/>
      <c r="L221" s="164"/>
      <c r="M221" s="164"/>
      <c r="N221" s="164"/>
      <c r="O221" s="163"/>
      <c r="P221" s="223"/>
      <c r="Q221" s="223"/>
      <c r="R221" s="99"/>
      <c r="S221" s="99"/>
      <c r="T221" s="99"/>
      <c r="U221" s="99"/>
      <c r="V221" s="99"/>
      <c r="W221" s="99"/>
      <c r="X221" s="99"/>
      <c r="Y221" s="173"/>
      <c r="Z221" s="174"/>
      <c r="AA221" s="173"/>
      <c r="AB221" s="106"/>
      <c r="AC221" s="120"/>
      <c r="AD221" s="2"/>
      <c r="AE221" s="175"/>
      <c r="AF221" s="176"/>
      <c r="AG221" s="200"/>
      <c r="AH221" s="188"/>
      <c r="AI221" s="189"/>
      <c r="AJ221" s="192"/>
      <c r="AK221" s="190"/>
      <c r="AL221" s="191"/>
      <c r="AM221" s="192"/>
      <c r="AN221" s="193"/>
      <c r="AO221" s="211"/>
      <c r="AP221" s="207"/>
      <c r="AQ221" s="208"/>
      <c r="AR221" s="208"/>
      <c r="AS221" s="207"/>
      <c r="AT221" s="209"/>
      <c r="AU221" s="209"/>
      <c r="AV221" s="212"/>
      <c r="AY221" s="216"/>
      <c r="AZ221" s="216"/>
      <c r="BA221" s="215"/>
    </row>
    <row r="222" customHeight="1" spans="1:53">
      <c r="A222" s="153"/>
      <c r="B222" s="219"/>
      <c r="C222" s="220"/>
      <c r="D222" s="156"/>
      <c r="E222" s="155"/>
      <c r="F222" s="157"/>
      <c r="G222" s="158"/>
      <c r="H222" s="159"/>
      <c r="I222" s="222"/>
      <c r="J222" s="222"/>
      <c r="K222" s="166"/>
      <c r="L222" s="164"/>
      <c r="M222" s="164"/>
      <c r="N222" s="164"/>
      <c r="O222" s="163"/>
      <c r="P222" s="223"/>
      <c r="Q222" s="223"/>
      <c r="R222" s="99"/>
      <c r="S222" s="99"/>
      <c r="T222" s="99"/>
      <c r="U222" s="99"/>
      <c r="V222" s="99"/>
      <c r="W222" s="99"/>
      <c r="X222" s="99"/>
      <c r="Y222" s="173"/>
      <c r="Z222" s="174"/>
      <c r="AA222" s="173"/>
      <c r="AB222" s="106"/>
      <c r="AC222" s="120"/>
      <c r="AD222" s="2"/>
      <c r="AE222" s="175"/>
      <c r="AF222" s="176"/>
      <c r="AG222" s="200"/>
      <c r="AH222" s="188"/>
      <c r="AI222" s="189"/>
      <c r="AJ222" s="192"/>
      <c r="AK222" s="190"/>
      <c r="AL222" s="191"/>
      <c r="AM222" s="192"/>
      <c r="AN222" s="193"/>
      <c r="AO222" s="211"/>
      <c r="AP222" s="207"/>
      <c r="AQ222" s="208"/>
      <c r="AR222" s="208"/>
      <c r="AS222" s="207"/>
      <c r="AT222" s="209"/>
      <c r="AU222" s="209"/>
      <c r="AV222" s="212"/>
      <c r="AY222" s="216"/>
      <c r="AZ222" s="216"/>
      <c r="BA222" s="215"/>
    </row>
    <row r="223" customHeight="1" spans="1:53">
      <c r="A223" s="153"/>
      <c r="B223" s="219"/>
      <c r="C223" s="220"/>
      <c r="D223" s="156"/>
      <c r="E223" s="155"/>
      <c r="F223" s="157"/>
      <c r="G223" s="158"/>
      <c r="H223" s="159"/>
      <c r="I223" s="222"/>
      <c r="J223" s="222"/>
      <c r="K223" s="166"/>
      <c r="L223" s="164"/>
      <c r="M223" s="164"/>
      <c r="N223" s="164"/>
      <c r="O223" s="163"/>
      <c r="P223" s="223"/>
      <c r="Q223" s="223"/>
      <c r="R223" s="99"/>
      <c r="S223" s="99"/>
      <c r="T223" s="99"/>
      <c r="U223" s="99"/>
      <c r="V223" s="99"/>
      <c r="W223" s="99"/>
      <c r="X223" s="99"/>
      <c r="Y223" s="173"/>
      <c r="Z223" s="174"/>
      <c r="AA223" s="173"/>
      <c r="AB223" s="106"/>
      <c r="AC223" s="120"/>
      <c r="AD223" s="2"/>
      <c r="AE223" s="175"/>
      <c r="AF223" s="176"/>
      <c r="AG223" s="200"/>
      <c r="AH223" s="188"/>
      <c r="AI223" s="189"/>
      <c r="AJ223" s="192"/>
      <c r="AK223" s="190"/>
      <c r="AL223" s="191"/>
      <c r="AM223" s="192"/>
      <c r="AN223" s="193"/>
      <c r="AO223" s="211"/>
      <c r="AP223" s="207"/>
      <c r="AQ223" s="208"/>
      <c r="AR223" s="208"/>
      <c r="AS223" s="207"/>
      <c r="AT223" s="209"/>
      <c r="AU223" s="209"/>
      <c r="AV223" s="212"/>
      <c r="AY223" s="216"/>
      <c r="AZ223" s="216"/>
      <c r="BA223" s="215"/>
    </row>
    <row r="224" customHeight="1" spans="1:53">
      <c r="A224" s="153"/>
      <c r="B224" s="219"/>
      <c r="C224" s="220"/>
      <c r="D224" s="156"/>
      <c r="E224" s="155"/>
      <c r="F224" s="157"/>
      <c r="G224" s="158"/>
      <c r="H224" s="159"/>
      <c r="I224" s="222"/>
      <c r="J224" s="222"/>
      <c r="K224" s="166"/>
      <c r="L224" s="164"/>
      <c r="M224" s="164"/>
      <c r="N224" s="164"/>
      <c r="O224" s="163"/>
      <c r="P224" s="223"/>
      <c r="Q224" s="223"/>
      <c r="R224" s="99"/>
      <c r="S224" s="99"/>
      <c r="T224" s="99"/>
      <c r="U224" s="99"/>
      <c r="V224" s="99"/>
      <c r="W224" s="99"/>
      <c r="X224" s="99"/>
      <c r="Y224" s="173"/>
      <c r="Z224" s="174"/>
      <c r="AA224" s="173"/>
      <c r="AB224" s="106"/>
      <c r="AC224" s="120"/>
      <c r="AD224" s="2"/>
      <c r="AE224" s="175"/>
      <c r="AF224" s="176"/>
      <c r="AG224" s="200"/>
      <c r="AH224" s="188"/>
      <c r="AI224" s="189"/>
      <c r="AJ224" s="192"/>
      <c r="AK224" s="190"/>
      <c r="AL224" s="191"/>
      <c r="AM224" s="192"/>
      <c r="AN224" s="193"/>
      <c r="AO224" s="211"/>
      <c r="AP224" s="207"/>
      <c r="AQ224" s="208"/>
      <c r="AR224" s="208"/>
      <c r="AS224" s="207"/>
      <c r="AT224" s="209"/>
      <c r="AU224" s="209"/>
      <c r="AV224" s="212"/>
      <c r="AY224" s="216"/>
      <c r="AZ224" s="216"/>
      <c r="BA224" s="215"/>
    </row>
    <row r="225" customHeight="1" spans="1:53">
      <c r="A225" s="153"/>
      <c r="B225" s="219"/>
      <c r="C225" s="220"/>
      <c r="D225" s="156"/>
      <c r="E225" s="155"/>
      <c r="F225" s="157"/>
      <c r="G225" s="158"/>
      <c r="H225" s="159"/>
      <c r="I225" s="222"/>
      <c r="J225" s="222"/>
      <c r="K225" s="166"/>
      <c r="L225" s="164"/>
      <c r="M225" s="164"/>
      <c r="N225" s="164"/>
      <c r="O225" s="163"/>
      <c r="P225" s="223"/>
      <c r="Q225" s="223"/>
      <c r="R225" s="99"/>
      <c r="S225" s="99"/>
      <c r="T225" s="99"/>
      <c r="U225" s="99"/>
      <c r="V225" s="99"/>
      <c r="W225" s="99"/>
      <c r="X225" s="99"/>
      <c r="Y225" s="173"/>
      <c r="Z225" s="174"/>
      <c r="AA225" s="173"/>
      <c r="AB225" s="106"/>
      <c r="AC225" s="120"/>
      <c r="AD225" s="2"/>
      <c r="AE225" s="175"/>
      <c r="AF225" s="176"/>
      <c r="AG225" s="200"/>
      <c r="AH225" s="188"/>
      <c r="AI225" s="189"/>
      <c r="AJ225" s="192"/>
      <c r="AK225" s="190"/>
      <c r="AL225" s="191"/>
      <c r="AM225" s="192"/>
      <c r="AN225" s="193"/>
      <c r="AO225" s="211"/>
      <c r="AP225" s="207"/>
      <c r="AQ225" s="208"/>
      <c r="AR225" s="208"/>
      <c r="AS225" s="207"/>
      <c r="AT225" s="209"/>
      <c r="AU225" s="209"/>
      <c r="AV225" s="212"/>
      <c r="AY225" s="216"/>
      <c r="AZ225" s="216"/>
      <c r="BA225" s="215"/>
    </row>
    <row r="226" customHeight="1" spans="1:53">
      <c r="A226" s="153"/>
      <c r="B226" s="219"/>
      <c r="C226" s="220"/>
      <c r="D226" s="156"/>
      <c r="E226" s="155"/>
      <c r="F226" s="157"/>
      <c r="G226" s="158"/>
      <c r="H226" s="159"/>
      <c r="I226" s="222"/>
      <c r="J226" s="222"/>
      <c r="K226" s="166"/>
      <c r="L226" s="164"/>
      <c r="M226" s="164"/>
      <c r="N226" s="164"/>
      <c r="O226" s="163"/>
      <c r="P226" s="223"/>
      <c r="Q226" s="223"/>
      <c r="R226" s="99"/>
      <c r="S226" s="99"/>
      <c r="T226" s="99"/>
      <c r="U226" s="99"/>
      <c r="V226" s="99"/>
      <c r="W226" s="99"/>
      <c r="X226" s="99"/>
      <c r="Y226" s="173"/>
      <c r="Z226" s="174"/>
      <c r="AA226" s="173"/>
      <c r="AB226" s="106"/>
      <c r="AC226" s="120"/>
      <c r="AD226" s="2"/>
      <c r="AE226" s="175"/>
      <c r="AF226" s="176"/>
      <c r="AG226" s="200"/>
      <c r="AH226" s="188"/>
      <c r="AI226" s="189"/>
      <c r="AJ226" s="192"/>
      <c r="AK226" s="190"/>
      <c r="AL226" s="191"/>
      <c r="AM226" s="192"/>
      <c r="AN226" s="193"/>
      <c r="AO226" s="211"/>
      <c r="AP226" s="207"/>
      <c r="AQ226" s="208"/>
      <c r="AR226" s="208"/>
      <c r="AS226" s="207"/>
      <c r="AT226" s="209"/>
      <c r="AU226" s="209"/>
      <c r="AV226" s="212"/>
      <c r="AY226" s="216"/>
      <c r="AZ226" s="216"/>
      <c r="BA226" s="215"/>
    </row>
    <row r="227" customHeight="1" spans="1:53">
      <c r="A227" s="153"/>
      <c r="B227" s="219"/>
      <c r="C227" s="220"/>
      <c r="D227" s="156"/>
      <c r="E227" s="155"/>
      <c r="F227" s="157"/>
      <c r="G227" s="158"/>
      <c r="H227" s="159"/>
      <c r="I227" s="222"/>
      <c r="J227" s="222"/>
      <c r="K227" s="166"/>
      <c r="L227" s="164"/>
      <c r="M227" s="164"/>
      <c r="N227" s="164"/>
      <c r="O227" s="163"/>
      <c r="P227" s="223"/>
      <c r="Q227" s="223"/>
      <c r="R227" s="99"/>
      <c r="S227" s="99"/>
      <c r="T227" s="99"/>
      <c r="U227" s="99"/>
      <c r="V227" s="99"/>
      <c r="W227" s="99"/>
      <c r="X227" s="99"/>
      <c r="Y227" s="173"/>
      <c r="Z227" s="174"/>
      <c r="AA227" s="173"/>
      <c r="AB227" s="106"/>
      <c r="AC227" s="120"/>
      <c r="AD227" s="2"/>
      <c r="AE227" s="175"/>
      <c r="AF227" s="176"/>
      <c r="AG227" s="200"/>
      <c r="AH227" s="188"/>
      <c r="AI227" s="189"/>
      <c r="AJ227" s="192"/>
      <c r="AK227" s="190"/>
      <c r="AL227" s="191"/>
      <c r="AM227" s="192"/>
      <c r="AN227" s="193"/>
      <c r="AO227" s="211"/>
      <c r="AP227" s="207"/>
      <c r="AQ227" s="208"/>
      <c r="AR227" s="208"/>
      <c r="AS227" s="207"/>
      <c r="AT227" s="209"/>
      <c r="AU227" s="209"/>
      <c r="AV227" s="212"/>
      <c r="AY227" s="216"/>
      <c r="AZ227" s="216"/>
      <c r="BA227" s="215"/>
    </row>
    <row r="228" customHeight="1" spans="1:53">
      <c r="A228" s="153"/>
      <c r="B228" s="219"/>
      <c r="C228" s="220"/>
      <c r="D228" s="156"/>
      <c r="E228" s="155"/>
      <c r="F228" s="157"/>
      <c r="G228" s="158"/>
      <c r="H228" s="159"/>
      <c r="I228" s="222"/>
      <c r="J228" s="222"/>
      <c r="K228" s="166"/>
      <c r="L228" s="164"/>
      <c r="M228" s="164"/>
      <c r="N228" s="164"/>
      <c r="O228" s="163"/>
      <c r="P228" s="223"/>
      <c r="Q228" s="223"/>
      <c r="R228" s="99"/>
      <c r="S228" s="99"/>
      <c r="T228" s="99"/>
      <c r="U228" s="99"/>
      <c r="V228" s="99"/>
      <c r="W228" s="99"/>
      <c r="X228" s="99"/>
      <c r="Y228" s="173"/>
      <c r="Z228" s="174"/>
      <c r="AA228" s="173"/>
      <c r="AB228" s="106"/>
      <c r="AC228" s="120"/>
      <c r="AD228" s="2"/>
      <c r="AE228" s="175"/>
      <c r="AF228" s="176"/>
      <c r="AG228" s="200"/>
      <c r="AH228" s="188"/>
      <c r="AI228" s="189"/>
      <c r="AJ228" s="192"/>
      <c r="AK228" s="190"/>
      <c r="AL228" s="191"/>
      <c r="AM228" s="192"/>
      <c r="AN228" s="193"/>
      <c r="AO228" s="211"/>
      <c r="AP228" s="207"/>
      <c r="AQ228" s="208"/>
      <c r="AR228" s="208"/>
      <c r="AS228" s="207"/>
      <c r="AT228" s="209"/>
      <c r="AU228" s="209"/>
      <c r="AV228" s="212"/>
      <c r="AY228" s="216"/>
      <c r="AZ228" s="216"/>
      <c r="BA228" s="215"/>
    </row>
    <row r="229" customHeight="1" spans="1:53">
      <c r="A229" s="153"/>
      <c r="B229" s="219"/>
      <c r="C229" s="220"/>
      <c r="D229" s="156"/>
      <c r="E229" s="155"/>
      <c r="F229" s="157"/>
      <c r="G229" s="158"/>
      <c r="H229" s="159"/>
      <c r="I229" s="222"/>
      <c r="J229" s="222"/>
      <c r="K229" s="166"/>
      <c r="L229" s="164"/>
      <c r="M229" s="164"/>
      <c r="N229" s="164"/>
      <c r="O229" s="163"/>
      <c r="P229" s="223"/>
      <c r="Q229" s="223"/>
      <c r="R229" s="99"/>
      <c r="S229" s="99"/>
      <c r="T229" s="99"/>
      <c r="U229" s="99"/>
      <c r="V229" s="99"/>
      <c r="W229" s="99"/>
      <c r="X229" s="99"/>
      <c r="Y229" s="173"/>
      <c r="Z229" s="174"/>
      <c r="AA229" s="173"/>
      <c r="AB229" s="106"/>
      <c r="AC229" s="120"/>
      <c r="AD229" s="2"/>
      <c r="AE229" s="175"/>
      <c r="AF229" s="176"/>
      <c r="AG229" s="200"/>
      <c r="AH229" s="188"/>
      <c r="AI229" s="189"/>
      <c r="AJ229" s="192"/>
      <c r="AK229" s="190"/>
      <c r="AL229" s="191"/>
      <c r="AM229" s="192"/>
      <c r="AN229" s="193"/>
      <c r="AO229" s="211"/>
      <c r="AP229" s="207"/>
      <c r="AQ229" s="208"/>
      <c r="AR229" s="208"/>
      <c r="AS229" s="207"/>
      <c r="AT229" s="209"/>
      <c r="AU229" s="209"/>
      <c r="AV229" s="212"/>
      <c r="AY229" s="216"/>
      <c r="AZ229" s="216"/>
      <c r="BA229" s="215"/>
    </row>
    <row r="230" customHeight="1" spans="1:53">
      <c r="A230" s="153"/>
      <c r="B230" s="219"/>
      <c r="C230" s="221"/>
      <c r="D230" s="156"/>
      <c r="E230" s="155"/>
      <c r="F230" s="157"/>
      <c r="G230" s="158"/>
      <c r="H230" s="159"/>
      <c r="I230" s="222"/>
      <c r="J230" s="222"/>
      <c r="K230" s="166"/>
      <c r="L230" s="164"/>
      <c r="M230" s="164"/>
      <c r="N230" s="164"/>
      <c r="O230" s="163"/>
      <c r="P230" s="223"/>
      <c r="Q230" s="223"/>
      <c r="R230" s="99"/>
      <c r="S230" s="99"/>
      <c r="T230" s="99"/>
      <c r="U230" s="99"/>
      <c r="V230" s="99"/>
      <c r="W230" s="99"/>
      <c r="X230" s="99"/>
      <c r="Y230" s="173"/>
      <c r="Z230" s="174"/>
      <c r="AA230" s="173"/>
      <c r="AB230" s="106"/>
      <c r="AC230" s="120"/>
      <c r="AD230" s="2"/>
      <c r="AE230" s="175"/>
      <c r="AF230" s="176"/>
      <c r="AG230" s="200"/>
      <c r="AH230" s="188"/>
      <c r="AI230" s="189"/>
      <c r="AJ230" s="192"/>
      <c r="AK230" s="190"/>
      <c r="AL230" s="191"/>
      <c r="AM230" s="192"/>
      <c r="AN230" s="193"/>
      <c r="AO230" s="211"/>
      <c r="AP230" s="207"/>
      <c r="AQ230" s="208"/>
      <c r="AR230" s="208"/>
      <c r="AS230" s="207"/>
      <c r="AT230" s="209"/>
      <c r="AU230" s="209"/>
      <c r="AV230" s="212"/>
      <c r="AY230" s="216"/>
      <c r="AZ230" s="216"/>
      <c r="BA230" s="215"/>
    </row>
    <row r="231" customHeight="1" spans="1:53">
      <c r="A231" s="153"/>
      <c r="B231" s="219"/>
      <c r="C231" s="221"/>
      <c r="D231" s="156"/>
      <c r="E231" s="155"/>
      <c r="F231" s="157"/>
      <c r="G231" s="158"/>
      <c r="H231" s="159"/>
      <c r="I231" s="222"/>
      <c r="J231" s="222"/>
      <c r="K231" s="166"/>
      <c r="L231" s="164"/>
      <c r="M231" s="164"/>
      <c r="N231" s="164"/>
      <c r="O231" s="163"/>
      <c r="P231" s="223"/>
      <c r="Q231" s="223"/>
      <c r="R231" s="99"/>
      <c r="S231" s="99"/>
      <c r="T231" s="99"/>
      <c r="U231" s="99"/>
      <c r="V231" s="99"/>
      <c r="W231" s="99"/>
      <c r="X231" s="99"/>
      <c r="Y231" s="173"/>
      <c r="Z231" s="174"/>
      <c r="AA231" s="173"/>
      <c r="AB231" s="106"/>
      <c r="AC231" s="120"/>
      <c r="AD231" s="2"/>
      <c r="AE231" s="175"/>
      <c r="AF231" s="176"/>
      <c r="AG231" s="200"/>
      <c r="AH231" s="188"/>
      <c r="AI231" s="189"/>
      <c r="AJ231" s="192"/>
      <c r="AK231" s="190"/>
      <c r="AL231" s="191"/>
      <c r="AM231" s="192"/>
      <c r="AN231" s="193"/>
      <c r="AO231" s="211"/>
      <c r="AP231" s="207"/>
      <c r="AQ231" s="208"/>
      <c r="AR231" s="208"/>
      <c r="AS231" s="207"/>
      <c r="AT231" s="209"/>
      <c r="AU231" s="209"/>
      <c r="AV231" s="212"/>
      <c r="AY231" s="216"/>
      <c r="AZ231" s="216"/>
      <c r="BA231" s="215"/>
    </row>
    <row r="232" customHeight="1" spans="1:53">
      <c r="A232" s="153"/>
      <c r="B232" s="219"/>
      <c r="C232" s="220"/>
      <c r="D232" s="156"/>
      <c r="E232" s="155"/>
      <c r="F232" s="157"/>
      <c r="G232" s="158"/>
      <c r="H232" s="159"/>
      <c r="I232" s="222"/>
      <c r="J232" s="222"/>
      <c r="K232" s="166"/>
      <c r="L232" s="164"/>
      <c r="M232" s="164"/>
      <c r="N232" s="164"/>
      <c r="O232" s="163"/>
      <c r="P232" s="223"/>
      <c r="Q232" s="223"/>
      <c r="R232" s="99"/>
      <c r="S232" s="99"/>
      <c r="T232" s="99"/>
      <c r="U232" s="99"/>
      <c r="V232" s="99"/>
      <c r="W232" s="99"/>
      <c r="X232" s="99"/>
      <c r="Y232" s="173"/>
      <c r="Z232" s="174"/>
      <c r="AA232" s="173"/>
      <c r="AB232" s="106"/>
      <c r="AC232" s="120"/>
      <c r="AD232" s="2"/>
      <c r="AE232" s="175"/>
      <c r="AF232" s="176"/>
      <c r="AG232" s="200"/>
      <c r="AH232" s="188"/>
      <c r="AI232" s="189"/>
      <c r="AJ232" s="192"/>
      <c r="AK232" s="190"/>
      <c r="AL232" s="191"/>
      <c r="AM232" s="192"/>
      <c r="AN232" s="193"/>
      <c r="AO232" s="211"/>
      <c r="AP232" s="207"/>
      <c r="AQ232" s="208"/>
      <c r="AR232" s="208"/>
      <c r="AS232" s="207"/>
      <c r="AT232" s="209"/>
      <c r="AU232" s="209"/>
      <c r="AV232" s="212"/>
      <c r="AY232" s="216"/>
      <c r="AZ232" s="216"/>
      <c r="BA232" s="215"/>
    </row>
    <row r="233" customHeight="1" spans="1:53">
      <c r="A233" s="153"/>
      <c r="B233" s="219"/>
      <c r="C233" s="220"/>
      <c r="D233" s="156"/>
      <c r="E233" s="155"/>
      <c r="F233" s="157"/>
      <c r="G233" s="158"/>
      <c r="H233" s="159"/>
      <c r="I233" s="222"/>
      <c r="J233" s="222"/>
      <c r="K233" s="166"/>
      <c r="L233" s="164"/>
      <c r="M233" s="164"/>
      <c r="N233" s="164"/>
      <c r="O233" s="163"/>
      <c r="P233" s="223"/>
      <c r="Q233" s="223"/>
      <c r="R233" s="99"/>
      <c r="S233" s="99"/>
      <c r="T233" s="99"/>
      <c r="U233" s="99"/>
      <c r="V233" s="99"/>
      <c r="W233" s="99"/>
      <c r="X233" s="99"/>
      <c r="Y233" s="173"/>
      <c r="Z233" s="174"/>
      <c r="AA233" s="173"/>
      <c r="AB233" s="106"/>
      <c r="AC233" s="120"/>
      <c r="AD233" s="2"/>
      <c r="AE233" s="175"/>
      <c r="AF233" s="176"/>
      <c r="AG233" s="200"/>
      <c r="AH233" s="188"/>
      <c r="AI233" s="189"/>
      <c r="AJ233" s="192"/>
      <c r="AK233" s="190"/>
      <c r="AL233" s="191"/>
      <c r="AM233" s="192"/>
      <c r="AN233" s="193"/>
      <c r="AO233" s="211"/>
      <c r="AP233" s="207"/>
      <c r="AQ233" s="208"/>
      <c r="AR233" s="208"/>
      <c r="AS233" s="207"/>
      <c r="AT233" s="209"/>
      <c r="AU233" s="209"/>
      <c r="AV233" s="212"/>
      <c r="AY233" s="216"/>
      <c r="AZ233" s="216"/>
      <c r="BA233" s="215"/>
    </row>
    <row r="234" customHeight="1" spans="1:53">
      <c r="A234" s="153"/>
      <c r="B234" s="219"/>
      <c r="C234" s="220"/>
      <c r="D234" s="156"/>
      <c r="E234" s="155"/>
      <c r="F234" s="157"/>
      <c r="G234" s="158"/>
      <c r="H234" s="159"/>
      <c r="I234" s="222"/>
      <c r="J234" s="222"/>
      <c r="K234" s="166"/>
      <c r="L234" s="164"/>
      <c r="M234" s="164"/>
      <c r="N234" s="164"/>
      <c r="O234" s="163"/>
      <c r="P234" s="223"/>
      <c r="Q234" s="223"/>
      <c r="R234" s="99"/>
      <c r="S234" s="99"/>
      <c r="T234" s="99"/>
      <c r="U234" s="99"/>
      <c r="V234" s="99"/>
      <c r="W234" s="99"/>
      <c r="X234" s="99"/>
      <c r="Y234" s="173"/>
      <c r="Z234" s="174"/>
      <c r="AA234" s="173"/>
      <c r="AB234" s="106"/>
      <c r="AC234" s="120"/>
      <c r="AD234" s="2"/>
      <c r="AE234" s="175"/>
      <c r="AF234" s="176"/>
      <c r="AG234" s="200"/>
      <c r="AH234" s="188"/>
      <c r="AI234" s="189"/>
      <c r="AJ234" s="192"/>
      <c r="AK234" s="190"/>
      <c r="AL234" s="191"/>
      <c r="AM234" s="192"/>
      <c r="AN234" s="193"/>
      <c r="AO234" s="211"/>
      <c r="AP234" s="207"/>
      <c r="AQ234" s="208"/>
      <c r="AR234" s="208"/>
      <c r="AS234" s="207"/>
      <c r="AT234" s="209"/>
      <c r="AU234" s="209"/>
      <c r="AV234" s="212"/>
      <c r="AY234" s="216"/>
      <c r="AZ234" s="216"/>
      <c r="BA234" s="215"/>
    </row>
    <row r="235" customHeight="1" spans="1:53">
      <c r="A235" s="153"/>
      <c r="B235" s="219"/>
      <c r="C235" s="220"/>
      <c r="D235" s="156"/>
      <c r="E235" s="155"/>
      <c r="F235" s="157"/>
      <c r="G235" s="158"/>
      <c r="H235" s="159"/>
      <c r="I235" s="222"/>
      <c r="J235" s="222"/>
      <c r="K235" s="166"/>
      <c r="L235" s="164"/>
      <c r="M235" s="164"/>
      <c r="N235" s="164"/>
      <c r="O235" s="163"/>
      <c r="P235" s="223"/>
      <c r="Q235" s="223"/>
      <c r="R235" s="99"/>
      <c r="S235" s="99"/>
      <c r="T235" s="99"/>
      <c r="U235" s="99"/>
      <c r="V235" s="99"/>
      <c r="W235" s="99"/>
      <c r="X235" s="99"/>
      <c r="Y235" s="173"/>
      <c r="Z235" s="174"/>
      <c r="AA235" s="173"/>
      <c r="AB235" s="106"/>
      <c r="AC235" s="120"/>
      <c r="AD235" s="2"/>
      <c r="AE235" s="175"/>
      <c r="AF235" s="176"/>
      <c r="AG235" s="200"/>
      <c r="AH235" s="188"/>
      <c r="AI235" s="189"/>
      <c r="AJ235" s="192"/>
      <c r="AK235" s="190"/>
      <c r="AL235" s="191"/>
      <c r="AM235" s="192"/>
      <c r="AN235" s="193"/>
      <c r="AO235" s="211"/>
      <c r="AP235" s="207"/>
      <c r="AQ235" s="208"/>
      <c r="AR235" s="208"/>
      <c r="AS235" s="207"/>
      <c r="AT235" s="209"/>
      <c r="AU235" s="209"/>
      <c r="AV235" s="212"/>
      <c r="AY235" s="216"/>
      <c r="AZ235" s="216"/>
      <c r="BA235" s="215"/>
    </row>
    <row r="236" customHeight="1" spans="1:53">
      <c r="A236" s="153"/>
      <c r="B236" s="219"/>
      <c r="C236" s="220"/>
      <c r="D236" s="156"/>
      <c r="E236" s="155"/>
      <c r="F236" s="157"/>
      <c r="G236" s="158"/>
      <c r="H236" s="159"/>
      <c r="I236" s="222"/>
      <c r="J236" s="222"/>
      <c r="K236" s="166"/>
      <c r="L236" s="164"/>
      <c r="M236" s="164"/>
      <c r="N236" s="164"/>
      <c r="O236" s="163"/>
      <c r="P236" s="223"/>
      <c r="Q236" s="223"/>
      <c r="R236" s="99"/>
      <c r="S236" s="99"/>
      <c r="T236" s="99"/>
      <c r="U236" s="99"/>
      <c r="V236" s="99"/>
      <c r="W236" s="99"/>
      <c r="X236" s="99"/>
      <c r="Y236" s="173"/>
      <c r="Z236" s="174"/>
      <c r="AA236" s="173"/>
      <c r="AB236" s="106"/>
      <c r="AC236" s="120"/>
      <c r="AD236" s="2"/>
      <c r="AE236" s="175"/>
      <c r="AF236" s="176"/>
      <c r="AG236" s="200"/>
      <c r="AH236" s="188"/>
      <c r="AI236" s="189"/>
      <c r="AJ236" s="192"/>
      <c r="AK236" s="190"/>
      <c r="AL236" s="191"/>
      <c r="AM236" s="192"/>
      <c r="AN236" s="193"/>
      <c r="AO236" s="211"/>
      <c r="AP236" s="207"/>
      <c r="AQ236" s="208"/>
      <c r="AR236" s="208"/>
      <c r="AS236" s="207"/>
      <c r="AT236" s="209"/>
      <c r="AU236" s="209"/>
      <c r="AV236" s="212"/>
      <c r="AY236" s="216"/>
      <c r="AZ236" s="216"/>
      <c r="BA236" s="215"/>
    </row>
    <row r="237" customHeight="1" spans="1:53">
      <c r="A237" s="153"/>
      <c r="B237" s="219"/>
      <c r="C237" s="220"/>
      <c r="D237" s="156"/>
      <c r="E237" s="155"/>
      <c r="F237" s="157"/>
      <c r="G237" s="158"/>
      <c r="H237" s="159"/>
      <c r="I237" s="222"/>
      <c r="J237" s="222"/>
      <c r="K237" s="166"/>
      <c r="L237" s="164"/>
      <c r="M237" s="164"/>
      <c r="N237" s="164"/>
      <c r="O237" s="163"/>
      <c r="P237" s="223"/>
      <c r="Q237" s="223"/>
      <c r="R237" s="99"/>
      <c r="S237" s="99"/>
      <c r="T237" s="99"/>
      <c r="U237" s="99"/>
      <c r="V237" s="99"/>
      <c r="W237" s="99"/>
      <c r="X237" s="99"/>
      <c r="Y237" s="173"/>
      <c r="Z237" s="174"/>
      <c r="AA237" s="173"/>
      <c r="AB237" s="106"/>
      <c r="AC237" s="120"/>
      <c r="AD237" s="2"/>
      <c r="AE237" s="175"/>
      <c r="AF237" s="176"/>
      <c r="AG237" s="200"/>
      <c r="AH237" s="188"/>
      <c r="AI237" s="189"/>
      <c r="AJ237" s="192"/>
      <c r="AK237" s="190"/>
      <c r="AL237" s="191"/>
      <c r="AM237" s="192"/>
      <c r="AN237" s="193"/>
      <c r="AO237" s="211"/>
      <c r="AP237" s="207"/>
      <c r="AQ237" s="208"/>
      <c r="AR237" s="208"/>
      <c r="AS237" s="207"/>
      <c r="AT237" s="209"/>
      <c r="AU237" s="209"/>
      <c r="AV237" s="212"/>
      <c r="AY237" s="216"/>
      <c r="AZ237" s="216"/>
      <c r="BA237" s="215"/>
    </row>
    <row r="238" customHeight="1" spans="1:53">
      <c r="A238" s="153"/>
      <c r="B238" s="219"/>
      <c r="C238" s="220"/>
      <c r="D238" s="156"/>
      <c r="E238" s="155"/>
      <c r="F238" s="157"/>
      <c r="G238" s="158"/>
      <c r="H238" s="159"/>
      <c r="I238" s="222"/>
      <c r="J238" s="222"/>
      <c r="K238" s="166"/>
      <c r="L238" s="164"/>
      <c r="M238" s="164"/>
      <c r="N238" s="164"/>
      <c r="O238" s="163"/>
      <c r="P238" s="223"/>
      <c r="Q238" s="223"/>
      <c r="R238" s="99"/>
      <c r="S238" s="99"/>
      <c r="T238" s="99"/>
      <c r="U238" s="99"/>
      <c r="V238" s="99"/>
      <c r="W238" s="99"/>
      <c r="X238" s="99"/>
      <c r="Y238" s="173"/>
      <c r="Z238" s="174"/>
      <c r="AA238" s="173"/>
      <c r="AB238" s="106"/>
      <c r="AC238" s="120"/>
      <c r="AD238" s="2"/>
      <c r="AE238" s="175"/>
      <c r="AF238" s="176"/>
      <c r="AG238" s="200"/>
      <c r="AH238" s="188"/>
      <c r="AI238" s="189"/>
      <c r="AJ238" s="192"/>
      <c r="AK238" s="190"/>
      <c r="AL238" s="191"/>
      <c r="AM238" s="192"/>
      <c r="AN238" s="193"/>
      <c r="AO238" s="211"/>
      <c r="AP238" s="207"/>
      <c r="AQ238" s="208"/>
      <c r="AR238" s="208"/>
      <c r="AS238" s="207"/>
      <c r="AT238" s="209"/>
      <c r="AU238" s="209"/>
      <c r="AV238" s="212"/>
      <c r="AY238" s="216"/>
      <c r="AZ238" s="216"/>
      <c r="BA238" s="215"/>
    </row>
    <row r="239" customHeight="1" spans="1:53">
      <c r="A239" s="153"/>
      <c r="B239" s="219"/>
      <c r="C239" s="220"/>
      <c r="D239" s="156"/>
      <c r="E239" s="155"/>
      <c r="F239" s="157"/>
      <c r="G239" s="158"/>
      <c r="H239" s="159"/>
      <c r="I239" s="222"/>
      <c r="J239" s="222"/>
      <c r="K239" s="166"/>
      <c r="L239" s="164"/>
      <c r="M239" s="164"/>
      <c r="N239" s="164"/>
      <c r="O239" s="163"/>
      <c r="P239" s="223"/>
      <c r="Q239" s="223"/>
      <c r="R239" s="99"/>
      <c r="S239" s="99"/>
      <c r="T239" s="99"/>
      <c r="U239" s="99"/>
      <c r="V239" s="99"/>
      <c r="W239" s="99"/>
      <c r="X239" s="99"/>
      <c r="Y239" s="173"/>
      <c r="Z239" s="174"/>
      <c r="AA239" s="173"/>
      <c r="AB239" s="106"/>
      <c r="AC239" s="120"/>
      <c r="AD239" s="2"/>
      <c r="AE239" s="175"/>
      <c r="AF239" s="176"/>
      <c r="AG239" s="200"/>
      <c r="AH239" s="188"/>
      <c r="AI239" s="189"/>
      <c r="AJ239" s="192"/>
      <c r="AK239" s="190"/>
      <c r="AL239" s="191"/>
      <c r="AM239" s="192"/>
      <c r="AN239" s="193"/>
      <c r="AO239" s="211"/>
      <c r="AP239" s="207"/>
      <c r="AQ239" s="208"/>
      <c r="AR239" s="208"/>
      <c r="AS239" s="207"/>
      <c r="AT239" s="209"/>
      <c r="AU239" s="209"/>
      <c r="AV239" s="212"/>
      <c r="AY239" s="216"/>
      <c r="AZ239" s="216"/>
      <c r="BA239" s="215"/>
    </row>
    <row r="240" customHeight="1" spans="1:53">
      <c r="A240" s="153"/>
      <c r="B240" s="219"/>
      <c r="C240" s="220"/>
      <c r="D240" s="156"/>
      <c r="E240" s="155"/>
      <c r="F240" s="157"/>
      <c r="G240" s="158"/>
      <c r="H240" s="159"/>
      <c r="I240" s="222"/>
      <c r="J240" s="222"/>
      <c r="K240" s="166"/>
      <c r="L240" s="164"/>
      <c r="M240" s="164"/>
      <c r="N240" s="164"/>
      <c r="O240" s="163"/>
      <c r="P240" s="223"/>
      <c r="Q240" s="223"/>
      <c r="R240" s="99"/>
      <c r="S240" s="99"/>
      <c r="T240" s="99"/>
      <c r="U240" s="99"/>
      <c r="V240" s="99"/>
      <c r="W240" s="99"/>
      <c r="X240" s="99"/>
      <c r="Y240" s="173"/>
      <c r="Z240" s="174"/>
      <c r="AA240" s="173"/>
      <c r="AB240" s="106"/>
      <c r="AC240" s="120"/>
      <c r="AD240" s="2"/>
      <c r="AE240" s="175"/>
      <c r="AF240" s="176"/>
      <c r="AG240" s="200"/>
      <c r="AH240" s="188"/>
      <c r="AI240" s="189"/>
      <c r="AJ240" s="192"/>
      <c r="AK240" s="190"/>
      <c r="AL240" s="191"/>
      <c r="AM240" s="192"/>
      <c r="AN240" s="193"/>
      <c r="AO240" s="211"/>
      <c r="AP240" s="207"/>
      <c r="AQ240" s="208"/>
      <c r="AR240" s="208"/>
      <c r="AS240" s="207"/>
      <c r="AT240" s="209"/>
      <c r="AU240" s="209"/>
      <c r="AV240" s="212"/>
      <c r="AY240" s="216"/>
      <c r="AZ240" s="216"/>
      <c r="BA240" s="215"/>
    </row>
    <row r="241" customHeight="1" spans="1:53">
      <c r="A241" s="153"/>
      <c r="B241" s="219"/>
      <c r="C241" s="220"/>
      <c r="D241" s="156"/>
      <c r="E241" s="155"/>
      <c r="F241" s="157"/>
      <c r="G241" s="158"/>
      <c r="H241" s="159"/>
      <c r="I241" s="222"/>
      <c r="J241" s="222"/>
      <c r="K241" s="166"/>
      <c r="L241" s="164"/>
      <c r="M241" s="164"/>
      <c r="N241" s="164"/>
      <c r="O241" s="163"/>
      <c r="P241" s="223"/>
      <c r="Q241" s="223"/>
      <c r="R241" s="99"/>
      <c r="S241" s="99"/>
      <c r="T241" s="99"/>
      <c r="U241" s="99"/>
      <c r="V241" s="99"/>
      <c r="W241" s="99"/>
      <c r="X241" s="99"/>
      <c r="Y241" s="173"/>
      <c r="Z241" s="174"/>
      <c r="AA241" s="173"/>
      <c r="AB241" s="106"/>
      <c r="AC241" s="120"/>
      <c r="AD241" s="2"/>
      <c r="AE241" s="175"/>
      <c r="AF241" s="176"/>
      <c r="AG241" s="200"/>
      <c r="AH241" s="188"/>
      <c r="AI241" s="189"/>
      <c r="AJ241" s="192"/>
      <c r="AK241" s="190"/>
      <c r="AL241" s="191"/>
      <c r="AM241" s="192"/>
      <c r="AN241" s="193"/>
      <c r="AO241" s="211"/>
      <c r="AP241" s="207"/>
      <c r="AQ241" s="208"/>
      <c r="AR241" s="208"/>
      <c r="AS241" s="207"/>
      <c r="AT241" s="209"/>
      <c r="AU241" s="209"/>
      <c r="AV241" s="212"/>
      <c r="AY241" s="216"/>
      <c r="AZ241" s="216"/>
      <c r="BA241" s="215"/>
    </row>
    <row r="242" customHeight="1" spans="1:53">
      <c r="A242" s="153"/>
      <c r="B242" s="219"/>
      <c r="C242" s="220"/>
      <c r="D242" s="156"/>
      <c r="E242" s="155"/>
      <c r="F242" s="157"/>
      <c r="G242" s="158"/>
      <c r="H242" s="159"/>
      <c r="I242" s="222"/>
      <c r="J242" s="222"/>
      <c r="K242" s="166"/>
      <c r="L242" s="164"/>
      <c r="M242" s="164"/>
      <c r="N242" s="164"/>
      <c r="O242" s="163"/>
      <c r="P242" s="223"/>
      <c r="Q242" s="223"/>
      <c r="R242" s="99"/>
      <c r="S242" s="99"/>
      <c r="T242" s="99"/>
      <c r="U242" s="99"/>
      <c r="V242" s="99"/>
      <c r="W242" s="99"/>
      <c r="X242" s="99"/>
      <c r="Y242" s="173"/>
      <c r="Z242" s="174"/>
      <c r="AA242" s="173"/>
      <c r="AB242" s="106"/>
      <c r="AC242" s="120"/>
      <c r="AD242" s="2"/>
      <c r="AE242" s="175"/>
      <c r="AF242" s="176"/>
      <c r="AG242" s="200"/>
      <c r="AH242" s="188"/>
      <c r="AI242" s="189"/>
      <c r="AJ242" s="192"/>
      <c r="AK242" s="190"/>
      <c r="AL242" s="191"/>
      <c r="AM242" s="192"/>
      <c r="AN242" s="193"/>
      <c r="AO242" s="211"/>
      <c r="AP242" s="207"/>
      <c r="AQ242" s="208"/>
      <c r="AR242" s="208"/>
      <c r="AS242" s="207"/>
      <c r="AT242" s="209"/>
      <c r="AU242" s="209"/>
      <c r="AV242" s="212"/>
      <c r="AY242" s="216"/>
      <c r="AZ242" s="216"/>
      <c r="BA242" s="215"/>
    </row>
    <row r="243" customHeight="1" spans="1:53">
      <c r="A243" s="153"/>
      <c r="B243" s="219"/>
      <c r="C243" s="220"/>
      <c r="D243" s="156"/>
      <c r="E243" s="155"/>
      <c r="F243" s="157"/>
      <c r="G243" s="158"/>
      <c r="H243" s="159"/>
      <c r="I243" s="222"/>
      <c r="J243" s="222"/>
      <c r="K243" s="166"/>
      <c r="L243" s="164"/>
      <c r="M243" s="164"/>
      <c r="N243" s="164"/>
      <c r="O243" s="163"/>
      <c r="P243" s="223"/>
      <c r="Q243" s="223"/>
      <c r="R243" s="99"/>
      <c r="S243" s="99"/>
      <c r="T243" s="99"/>
      <c r="U243" s="99"/>
      <c r="V243" s="99"/>
      <c r="W243" s="99"/>
      <c r="X243" s="99"/>
      <c r="Y243" s="173"/>
      <c r="Z243" s="174"/>
      <c r="AA243" s="173"/>
      <c r="AB243" s="106"/>
      <c r="AC243" s="120"/>
      <c r="AD243" s="2"/>
      <c r="AE243" s="175"/>
      <c r="AF243" s="176"/>
      <c r="AG243" s="200"/>
      <c r="AH243" s="188"/>
      <c r="AI243" s="189"/>
      <c r="AJ243" s="192"/>
      <c r="AK243" s="190"/>
      <c r="AL243" s="191"/>
      <c r="AM243" s="192"/>
      <c r="AN243" s="193"/>
      <c r="AO243" s="211"/>
      <c r="AP243" s="207"/>
      <c r="AQ243" s="208"/>
      <c r="AR243" s="208"/>
      <c r="AS243" s="207"/>
      <c r="AT243" s="209"/>
      <c r="AU243" s="209"/>
      <c r="AV243" s="212"/>
      <c r="AY243" s="216"/>
      <c r="AZ243" s="216"/>
      <c r="BA243" s="215"/>
    </row>
    <row r="244" customHeight="1" spans="1:53">
      <c r="A244" s="153"/>
      <c r="B244" s="219"/>
      <c r="C244" s="220"/>
      <c r="D244" s="156"/>
      <c r="E244" s="155"/>
      <c r="F244" s="157"/>
      <c r="G244" s="158"/>
      <c r="H244" s="159"/>
      <c r="I244" s="222"/>
      <c r="J244" s="222"/>
      <c r="K244" s="166"/>
      <c r="L244" s="164"/>
      <c r="M244" s="164"/>
      <c r="N244" s="164"/>
      <c r="O244" s="163"/>
      <c r="P244" s="223"/>
      <c r="Q244" s="223"/>
      <c r="R244" s="99"/>
      <c r="S244" s="99"/>
      <c r="T244" s="99"/>
      <c r="U244" s="99"/>
      <c r="V244" s="99"/>
      <c r="W244" s="99"/>
      <c r="X244" s="99"/>
      <c r="Y244" s="173"/>
      <c r="Z244" s="174"/>
      <c r="AA244" s="173"/>
      <c r="AB244" s="106"/>
      <c r="AC244" s="120"/>
      <c r="AD244" s="2"/>
      <c r="AE244" s="175"/>
      <c r="AF244" s="176"/>
      <c r="AG244" s="200"/>
      <c r="AH244" s="188"/>
      <c r="AI244" s="189"/>
      <c r="AJ244" s="192"/>
      <c r="AK244" s="190"/>
      <c r="AL244" s="191"/>
      <c r="AM244" s="192"/>
      <c r="AN244" s="193"/>
      <c r="AO244" s="211"/>
      <c r="AP244" s="207"/>
      <c r="AQ244" s="208"/>
      <c r="AR244" s="208"/>
      <c r="AS244" s="207"/>
      <c r="AT244" s="209"/>
      <c r="AU244" s="209"/>
      <c r="AV244" s="212"/>
      <c r="AY244" s="216"/>
      <c r="AZ244" s="216"/>
      <c r="BA244" s="215"/>
    </row>
    <row r="245" customHeight="1" spans="1:53">
      <c r="A245" s="153"/>
      <c r="B245" s="219"/>
      <c r="C245" s="220"/>
      <c r="D245" s="156"/>
      <c r="E245" s="155"/>
      <c r="F245" s="157"/>
      <c r="G245" s="158"/>
      <c r="H245" s="159"/>
      <c r="I245" s="222"/>
      <c r="J245" s="222"/>
      <c r="K245" s="166"/>
      <c r="L245" s="164"/>
      <c r="M245" s="164"/>
      <c r="N245" s="164"/>
      <c r="O245" s="163"/>
      <c r="P245" s="223"/>
      <c r="Q245" s="223"/>
      <c r="R245" s="99"/>
      <c r="S245" s="99"/>
      <c r="T245" s="99"/>
      <c r="U245" s="99"/>
      <c r="V245" s="99"/>
      <c r="W245" s="99"/>
      <c r="X245" s="99"/>
      <c r="Y245" s="173"/>
      <c r="Z245" s="174"/>
      <c r="AA245" s="173"/>
      <c r="AB245" s="106"/>
      <c r="AC245" s="120"/>
      <c r="AD245" s="2"/>
      <c r="AE245" s="175"/>
      <c r="AF245" s="176"/>
      <c r="AG245" s="200"/>
      <c r="AH245" s="188"/>
      <c r="AI245" s="189"/>
      <c r="AJ245" s="192"/>
      <c r="AK245" s="190"/>
      <c r="AL245" s="191"/>
      <c r="AM245" s="192"/>
      <c r="AN245" s="193"/>
      <c r="AO245" s="211"/>
      <c r="AP245" s="207"/>
      <c r="AQ245" s="208"/>
      <c r="AR245" s="208"/>
      <c r="AS245" s="207"/>
      <c r="AT245" s="209"/>
      <c r="AU245" s="209"/>
      <c r="AV245" s="212"/>
      <c r="AY245" s="216"/>
      <c r="AZ245" s="216"/>
      <c r="BA245" s="215"/>
    </row>
    <row r="246" customHeight="1" spans="1:53">
      <c r="A246" s="153"/>
      <c r="B246" s="219"/>
      <c r="C246" s="220"/>
      <c r="D246" s="156"/>
      <c r="E246" s="155"/>
      <c r="F246" s="157"/>
      <c r="G246" s="158"/>
      <c r="H246" s="159"/>
      <c r="I246" s="222"/>
      <c r="J246" s="222"/>
      <c r="K246" s="166"/>
      <c r="L246" s="164"/>
      <c r="M246" s="164"/>
      <c r="N246" s="164"/>
      <c r="O246" s="163"/>
      <c r="P246" s="223"/>
      <c r="Q246" s="223"/>
      <c r="R246" s="99"/>
      <c r="S246" s="99"/>
      <c r="T246" s="99"/>
      <c r="U246" s="99"/>
      <c r="V246" s="99"/>
      <c r="W246" s="99"/>
      <c r="X246" s="99"/>
      <c r="Y246" s="173"/>
      <c r="Z246" s="174"/>
      <c r="AA246" s="173"/>
      <c r="AB246" s="106"/>
      <c r="AC246" s="120"/>
      <c r="AD246" s="2"/>
      <c r="AE246" s="175"/>
      <c r="AF246" s="176"/>
      <c r="AG246" s="200"/>
      <c r="AH246" s="188"/>
      <c r="AI246" s="189"/>
      <c r="AJ246" s="192"/>
      <c r="AK246" s="190"/>
      <c r="AL246" s="191"/>
      <c r="AM246" s="192"/>
      <c r="AN246" s="193"/>
      <c r="AO246" s="211"/>
      <c r="AP246" s="207"/>
      <c r="AQ246" s="208"/>
      <c r="AR246" s="208"/>
      <c r="AS246" s="207"/>
      <c r="AT246" s="209"/>
      <c r="AU246" s="209"/>
      <c r="AV246" s="212"/>
      <c r="AY246" s="216"/>
      <c r="AZ246" s="216"/>
      <c r="BA246" s="215"/>
    </row>
    <row r="247" customHeight="1" spans="1:53">
      <c r="A247" s="153"/>
      <c r="B247" s="219"/>
      <c r="C247" s="220"/>
      <c r="D247" s="156"/>
      <c r="E247" s="155"/>
      <c r="F247" s="157"/>
      <c r="G247" s="158"/>
      <c r="H247" s="159"/>
      <c r="I247" s="222"/>
      <c r="J247" s="222"/>
      <c r="K247" s="166"/>
      <c r="L247" s="164"/>
      <c r="M247" s="164"/>
      <c r="N247" s="164"/>
      <c r="O247" s="163"/>
      <c r="P247" s="223"/>
      <c r="Q247" s="223"/>
      <c r="R247" s="99"/>
      <c r="S247" s="99"/>
      <c r="T247" s="99"/>
      <c r="U247" s="99"/>
      <c r="V247" s="99"/>
      <c r="W247" s="99"/>
      <c r="X247" s="99"/>
      <c r="Y247" s="173"/>
      <c r="Z247" s="174"/>
      <c r="AA247" s="173"/>
      <c r="AB247" s="106"/>
      <c r="AC247" s="120"/>
      <c r="AD247" s="2"/>
      <c r="AE247" s="175"/>
      <c r="AF247" s="176"/>
      <c r="AG247" s="200"/>
      <c r="AH247" s="188"/>
      <c r="AI247" s="189"/>
      <c r="AJ247" s="192"/>
      <c r="AK247" s="190"/>
      <c r="AL247" s="191"/>
      <c r="AM247" s="192"/>
      <c r="AN247" s="193"/>
      <c r="AO247" s="211"/>
      <c r="AP247" s="207"/>
      <c r="AQ247" s="208"/>
      <c r="AR247" s="208"/>
      <c r="AS247" s="207"/>
      <c r="AT247" s="209"/>
      <c r="AU247" s="209"/>
      <c r="AV247" s="212"/>
      <c r="AY247" s="216"/>
      <c r="AZ247" s="216"/>
      <c r="BA247" s="215"/>
    </row>
    <row r="248" customHeight="1" spans="1:53">
      <c r="A248" s="153"/>
      <c r="B248" s="219"/>
      <c r="C248" s="220"/>
      <c r="D248" s="156"/>
      <c r="E248" s="155"/>
      <c r="F248" s="157"/>
      <c r="G248" s="158"/>
      <c r="H248" s="159"/>
      <c r="I248" s="222"/>
      <c r="J248" s="222"/>
      <c r="K248" s="166"/>
      <c r="L248" s="164"/>
      <c r="M248" s="164"/>
      <c r="N248" s="164"/>
      <c r="O248" s="163"/>
      <c r="P248" s="223"/>
      <c r="Q248" s="223"/>
      <c r="R248" s="99"/>
      <c r="S248" s="99"/>
      <c r="T248" s="99"/>
      <c r="U248" s="99"/>
      <c r="V248" s="99"/>
      <c r="W248" s="99"/>
      <c r="X248" s="99"/>
      <c r="Y248" s="173"/>
      <c r="Z248" s="174"/>
      <c r="AA248" s="173"/>
      <c r="AB248" s="106"/>
      <c r="AC248" s="120"/>
      <c r="AD248" s="2"/>
      <c r="AE248" s="175"/>
      <c r="AF248" s="176"/>
      <c r="AG248" s="200"/>
      <c r="AH248" s="188"/>
      <c r="AI248" s="189"/>
      <c r="AJ248" s="192"/>
      <c r="AK248" s="190"/>
      <c r="AL248" s="191"/>
      <c r="AM248" s="192"/>
      <c r="AN248" s="193"/>
      <c r="AO248" s="211"/>
      <c r="AP248" s="207"/>
      <c r="AQ248" s="208"/>
      <c r="AR248" s="208"/>
      <c r="AS248" s="207"/>
      <c r="AT248" s="209"/>
      <c r="AU248" s="209"/>
      <c r="AV248" s="212"/>
      <c r="AY248" s="216"/>
      <c r="AZ248" s="216"/>
      <c r="BA248" s="215"/>
    </row>
    <row r="249" customHeight="1" spans="1:53">
      <c r="A249" s="153"/>
      <c r="B249" s="219"/>
      <c r="C249" s="220"/>
      <c r="D249" s="156"/>
      <c r="E249" s="155"/>
      <c r="F249" s="157"/>
      <c r="G249" s="158"/>
      <c r="H249" s="159"/>
      <c r="I249" s="222"/>
      <c r="J249" s="222"/>
      <c r="K249" s="166"/>
      <c r="L249" s="164"/>
      <c r="M249" s="164"/>
      <c r="N249" s="164"/>
      <c r="O249" s="163"/>
      <c r="P249" s="223"/>
      <c r="Q249" s="223"/>
      <c r="R249" s="99"/>
      <c r="S249" s="99"/>
      <c r="T249" s="99"/>
      <c r="U249" s="99"/>
      <c r="V249" s="99"/>
      <c r="W249" s="99"/>
      <c r="X249" s="99"/>
      <c r="Y249" s="173"/>
      <c r="Z249" s="174"/>
      <c r="AA249" s="173"/>
      <c r="AB249" s="106"/>
      <c r="AC249" s="120"/>
      <c r="AD249" s="2"/>
      <c r="AE249" s="175"/>
      <c r="AF249" s="176"/>
      <c r="AG249" s="200"/>
      <c r="AH249" s="188"/>
      <c r="AI249" s="189"/>
      <c r="AJ249" s="192"/>
      <c r="AK249" s="190"/>
      <c r="AL249" s="191"/>
      <c r="AM249" s="192"/>
      <c r="AN249" s="193"/>
      <c r="AO249" s="211"/>
      <c r="AP249" s="207"/>
      <c r="AQ249" s="208"/>
      <c r="AR249" s="208"/>
      <c r="AS249" s="207"/>
      <c r="AT249" s="209"/>
      <c r="AU249" s="209"/>
      <c r="AV249" s="212"/>
      <c r="AY249" s="216"/>
      <c r="AZ249" s="216"/>
      <c r="BA249" s="215"/>
    </row>
    <row r="250" customHeight="1" spans="1:53">
      <c r="A250" s="153"/>
      <c r="B250" s="219"/>
      <c r="C250" s="220"/>
      <c r="D250" s="156"/>
      <c r="E250" s="155"/>
      <c r="F250" s="157"/>
      <c r="G250" s="158"/>
      <c r="H250" s="159"/>
      <c r="I250" s="222"/>
      <c r="J250" s="222"/>
      <c r="K250" s="166"/>
      <c r="L250" s="164"/>
      <c r="M250" s="164"/>
      <c r="N250" s="164"/>
      <c r="O250" s="163"/>
      <c r="P250" s="223"/>
      <c r="Q250" s="223"/>
      <c r="R250" s="99"/>
      <c r="S250" s="99"/>
      <c r="T250" s="99"/>
      <c r="U250" s="99"/>
      <c r="V250" s="99"/>
      <c r="W250" s="99"/>
      <c r="X250" s="99"/>
      <c r="Y250" s="173"/>
      <c r="Z250" s="174"/>
      <c r="AA250" s="173"/>
      <c r="AB250" s="106"/>
      <c r="AC250" s="120"/>
      <c r="AD250" s="2"/>
      <c r="AE250" s="175"/>
      <c r="AF250" s="176"/>
      <c r="AG250" s="200"/>
      <c r="AH250" s="188"/>
      <c r="AI250" s="189"/>
      <c r="AJ250" s="192"/>
      <c r="AK250" s="190"/>
      <c r="AL250" s="191"/>
      <c r="AM250" s="192"/>
      <c r="AN250" s="193"/>
      <c r="AO250" s="211"/>
      <c r="AP250" s="207"/>
      <c r="AQ250" s="208"/>
      <c r="AR250" s="208"/>
      <c r="AS250" s="207"/>
      <c r="AT250" s="209"/>
      <c r="AU250" s="209"/>
      <c r="AV250" s="212"/>
      <c r="AY250" s="216"/>
      <c r="AZ250" s="216"/>
      <c r="BA250" s="215"/>
    </row>
    <row r="251" customHeight="1" spans="1:53">
      <c r="A251" s="153"/>
      <c r="B251" s="219"/>
      <c r="C251" s="220"/>
      <c r="D251" s="156"/>
      <c r="E251" s="155"/>
      <c r="F251" s="157"/>
      <c r="G251" s="158"/>
      <c r="H251" s="159"/>
      <c r="I251" s="222"/>
      <c r="J251" s="222"/>
      <c r="K251" s="166"/>
      <c r="L251" s="164"/>
      <c r="M251" s="164"/>
      <c r="N251" s="164"/>
      <c r="O251" s="163"/>
      <c r="P251" s="223"/>
      <c r="Q251" s="223"/>
      <c r="R251" s="99"/>
      <c r="S251" s="99"/>
      <c r="T251" s="99"/>
      <c r="U251" s="99"/>
      <c r="V251" s="99"/>
      <c r="W251" s="99"/>
      <c r="X251" s="99"/>
      <c r="Y251" s="173"/>
      <c r="Z251" s="174"/>
      <c r="AA251" s="173"/>
      <c r="AB251" s="106"/>
      <c r="AC251" s="120"/>
      <c r="AD251" s="2"/>
      <c r="AE251" s="175"/>
      <c r="AF251" s="176"/>
      <c r="AG251" s="200"/>
      <c r="AH251" s="188"/>
      <c r="AI251" s="189"/>
      <c r="AJ251" s="192"/>
      <c r="AK251" s="190"/>
      <c r="AL251" s="191"/>
      <c r="AM251" s="192"/>
      <c r="AN251" s="193"/>
      <c r="AO251" s="211"/>
      <c r="AP251" s="207"/>
      <c r="AQ251" s="208"/>
      <c r="AR251" s="208"/>
      <c r="AS251" s="207"/>
      <c r="AT251" s="209"/>
      <c r="AU251" s="209"/>
      <c r="AV251" s="212"/>
      <c r="AY251" s="216"/>
      <c r="AZ251" s="216"/>
      <c r="BA251" s="215"/>
    </row>
    <row r="252" customHeight="1" spans="1:53">
      <c r="A252" s="153"/>
      <c r="B252" s="219"/>
      <c r="C252" s="220"/>
      <c r="D252" s="156"/>
      <c r="E252" s="155"/>
      <c r="F252" s="157"/>
      <c r="G252" s="158"/>
      <c r="H252" s="159"/>
      <c r="I252" s="222"/>
      <c r="J252" s="222"/>
      <c r="K252" s="166"/>
      <c r="L252" s="164"/>
      <c r="M252" s="164"/>
      <c r="N252" s="164"/>
      <c r="O252" s="163"/>
      <c r="P252" s="223"/>
      <c r="Q252" s="223"/>
      <c r="R252" s="99"/>
      <c r="S252" s="99"/>
      <c r="T252" s="99"/>
      <c r="U252" s="99"/>
      <c r="V252" s="99"/>
      <c r="W252" s="99"/>
      <c r="X252" s="99"/>
      <c r="Y252" s="173"/>
      <c r="Z252" s="174"/>
      <c r="AA252" s="173"/>
      <c r="AB252" s="106"/>
      <c r="AC252" s="120"/>
      <c r="AD252" s="2"/>
      <c r="AE252" s="175"/>
      <c r="AF252" s="176"/>
      <c r="AG252" s="200"/>
      <c r="AH252" s="188"/>
      <c r="AI252" s="189"/>
      <c r="AJ252" s="192"/>
      <c r="AK252" s="190"/>
      <c r="AL252" s="191"/>
      <c r="AM252" s="192"/>
      <c r="AN252" s="193"/>
      <c r="AO252" s="211"/>
      <c r="AP252" s="207"/>
      <c r="AQ252" s="208"/>
      <c r="AR252" s="208"/>
      <c r="AS252" s="207"/>
      <c r="AT252" s="209"/>
      <c r="AU252" s="209"/>
      <c r="AV252" s="212"/>
      <c r="AY252" s="216"/>
      <c r="AZ252" s="216"/>
      <c r="BA252" s="215"/>
    </row>
    <row r="253" customHeight="1" spans="1:53">
      <c r="A253" s="153"/>
      <c r="B253" s="219"/>
      <c r="C253" s="220"/>
      <c r="D253" s="156"/>
      <c r="E253" s="155"/>
      <c r="F253" s="157"/>
      <c r="G253" s="158"/>
      <c r="H253" s="159"/>
      <c r="I253" s="222"/>
      <c r="J253" s="222"/>
      <c r="K253" s="166"/>
      <c r="L253" s="164"/>
      <c r="M253" s="164"/>
      <c r="N253" s="164"/>
      <c r="O253" s="163"/>
      <c r="P253" s="223"/>
      <c r="Q253" s="223"/>
      <c r="R253" s="99"/>
      <c r="S253" s="99"/>
      <c r="T253" s="99"/>
      <c r="U253" s="99"/>
      <c r="V253" s="99"/>
      <c r="W253" s="99"/>
      <c r="X253" s="99"/>
      <c r="Y253" s="173"/>
      <c r="Z253" s="174"/>
      <c r="AA253" s="173"/>
      <c r="AB253" s="106"/>
      <c r="AC253" s="120"/>
      <c r="AD253" s="2"/>
      <c r="AE253" s="175"/>
      <c r="AF253" s="176"/>
      <c r="AG253" s="200"/>
      <c r="AH253" s="188"/>
      <c r="AI253" s="189"/>
      <c r="AJ253" s="192"/>
      <c r="AK253" s="190"/>
      <c r="AL253" s="191"/>
      <c r="AM253" s="192"/>
      <c r="AN253" s="193"/>
      <c r="AO253" s="211"/>
      <c r="AP253" s="207"/>
      <c r="AQ253" s="208"/>
      <c r="AR253" s="208"/>
      <c r="AS253" s="207"/>
      <c r="AT253" s="209"/>
      <c r="AU253" s="209"/>
      <c r="AV253" s="212"/>
      <c r="AY253" s="216"/>
      <c r="AZ253" s="216"/>
      <c r="BA253" s="215"/>
    </row>
    <row r="254" customHeight="1" spans="1:53">
      <c r="A254" s="153"/>
      <c r="B254" s="219"/>
      <c r="C254" s="220"/>
      <c r="D254" s="156"/>
      <c r="E254" s="155"/>
      <c r="F254" s="157"/>
      <c r="G254" s="158"/>
      <c r="H254" s="159"/>
      <c r="I254" s="222"/>
      <c r="J254" s="222"/>
      <c r="K254" s="166"/>
      <c r="L254" s="164"/>
      <c r="M254" s="164"/>
      <c r="N254" s="164"/>
      <c r="O254" s="163"/>
      <c r="P254" s="223"/>
      <c r="Q254" s="223"/>
      <c r="R254" s="99"/>
      <c r="S254" s="99"/>
      <c r="T254" s="99"/>
      <c r="U254" s="99"/>
      <c r="V254" s="99"/>
      <c r="W254" s="99"/>
      <c r="X254" s="99"/>
      <c r="Y254" s="173"/>
      <c r="Z254" s="174"/>
      <c r="AA254" s="173"/>
      <c r="AB254" s="106"/>
      <c r="AC254" s="120"/>
      <c r="AD254" s="2"/>
      <c r="AE254" s="175"/>
      <c r="AF254" s="176"/>
      <c r="AG254" s="200"/>
      <c r="AH254" s="188"/>
      <c r="AI254" s="189"/>
      <c r="AJ254" s="192"/>
      <c r="AK254" s="190"/>
      <c r="AL254" s="191"/>
      <c r="AM254" s="192"/>
      <c r="AN254" s="193"/>
      <c r="AO254" s="211"/>
      <c r="AP254" s="207"/>
      <c r="AQ254" s="208"/>
      <c r="AR254" s="208"/>
      <c r="AS254" s="207"/>
      <c r="AT254" s="209"/>
      <c r="AU254" s="209"/>
      <c r="AV254" s="212"/>
      <c r="AY254" s="216"/>
      <c r="AZ254" s="216"/>
      <c r="BA254" s="215"/>
    </row>
    <row r="255" customHeight="1" spans="1:53">
      <c r="A255" s="153"/>
      <c r="B255" s="219"/>
      <c r="C255" s="220"/>
      <c r="D255" s="156"/>
      <c r="E255" s="155"/>
      <c r="F255" s="157"/>
      <c r="G255" s="158"/>
      <c r="H255" s="159"/>
      <c r="I255" s="222"/>
      <c r="J255" s="222"/>
      <c r="K255" s="166"/>
      <c r="L255" s="164"/>
      <c r="M255" s="164"/>
      <c r="N255" s="164"/>
      <c r="O255" s="163"/>
      <c r="P255" s="223"/>
      <c r="Q255" s="223"/>
      <c r="R255" s="99"/>
      <c r="S255" s="99"/>
      <c r="T255" s="99"/>
      <c r="U255" s="99"/>
      <c r="V255" s="99"/>
      <c r="W255" s="99"/>
      <c r="X255" s="99"/>
      <c r="Y255" s="173"/>
      <c r="Z255" s="174"/>
      <c r="AA255" s="173"/>
      <c r="AB255" s="106"/>
      <c r="AC255" s="120"/>
      <c r="AD255" s="2"/>
      <c r="AE255" s="175"/>
      <c r="AF255" s="176"/>
      <c r="AG255" s="200"/>
      <c r="AH255" s="188"/>
      <c r="AI255" s="189"/>
      <c r="AJ255" s="192"/>
      <c r="AK255" s="190"/>
      <c r="AL255" s="191"/>
      <c r="AM255" s="192"/>
      <c r="AN255" s="193"/>
      <c r="AO255" s="211"/>
      <c r="AP255" s="207"/>
      <c r="AQ255" s="208"/>
      <c r="AR255" s="208"/>
      <c r="AS255" s="207"/>
      <c r="AT255" s="209"/>
      <c r="AU255" s="209"/>
      <c r="AV255" s="212"/>
      <c r="AY255" s="216"/>
      <c r="AZ255" s="216"/>
      <c r="BA255" s="215"/>
    </row>
    <row r="256" customHeight="1" spans="1:53">
      <c r="A256" s="153"/>
      <c r="B256" s="219"/>
      <c r="C256" s="220"/>
      <c r="D256" s="156"/>
      <c r="E256" s="155"/>
      <c r="F256" s="157"/>
      <c r="G256" s="158"/>
      <c r="H256" s="159"/>
      <c r="I256" s="222"/>
      <c r="J256" s="222"/>
      <c r="K256" s="166"/>
      <c r="L256" s="164"/>
      <c r="M256" s="164"/>
      <c r="N256" s="164"/>
      <c r="O256" s="163"/>
      <c r="P256" s="223"/>
      <c r="Q256" s="223"/>
      <c r="R256" s="99"/>
      <c r="S256" s="99"/>
      <c r="T256" s="99"/>
      <c r="U256" s="99"/>
      <c r="V256" s="99"/>
      <c r="W256" s="99"/>
      <c r="X256" s="99"/>
      <c r="Y256" s="173"/>
      <c r="Z256" s="174"/>
      <c r="AA256" s="173"/>
      <c r="AB256" s="106"/>
      <c r="AC256" s="120"/>
      <c r="AD256" s="2"/>
      <c r="AE256" s="175"/>
      <c r="AF256" s="176"/>
      <c r="AG256" s="200"/>
      <c r="AH256" s="188"/>
      <c r="AI256" s="189"/>
      <c r="AJ256" s="192"/>
      <c r="AK256" s="190"/>
      <c r="AL256" s="191"/>
      <c r="AM256" s="192"/>
      <c r="AN256" s="193"/>
      <c r="AO256" s="211"/>
      <c r="AP256" s="207"/>
      <c r="AQ256" s="208"/>
      <c r="AR256" s="208"/>
      <c r="AS256" s="207"/>
      <c r="AT256" s="209"/>
      <c r="AU256" s="209"/>
      <c r="AV256" s="212"/>
      <c r="AY256" s="216"/>
      <c r="AZ256" s="216"/>
      <c r="BA256" s="215"/>
    </row>
    <row r="257" customHeight="1" spans="1:53">
      <c r="A257" s="153"/>
      <c r="B257" s="219"/>
      <c r="C257" s="220"/>
      <c r="D257" s="156"/>
      <c r="E257" s="155"/>
      <c r="F257" s="157"/>
      <c r="G257" s="158"/>
      <c r="H257" s="159"/>
      <c r="I257" s="222"/>
      <c r="J257" s="222"/>
      <c r="K257" s="166"/>
      <c r="L257" s="164"/>
      <c r="M257" s="164"/>
      <c r="N257" s="164"/>
      <c r="O257" s="163"/>
      <c r="P257" s="223"/>
      <c r="Q257" s="223"/>
      <c r="R257" s="99"/>
      <c r="S257" s="99"/>
      <c r="T257" s="99"/>
      <c r="U257" s="99"/>
      <c r="V257" s="99"/>
      <c r="W257" s="99"/>
      <c r="X257" s="99"/>
      <c r="Y257" s="173"/>
      <c r="Z257" s="174"/>
      <c r="AA257" s="173"/>
      <c r="AB257" s="106"/>
      <c r="AC257" s="120"/>
      <c r="AD257" s="2"/>
      <c r="AE257" s="175"/>
      <c r="AF257" s="176"/>
      <c r="AG257" s="200"/>
      <c r="AH257" s="188"/>
      <c r="AI257" s="189"/>
      <c r="AJ257" s="192"/>
      <c r="AK257" s="190"/>
      <c r="AL257" s="191"/>
      <c r="AM257" s="192"/>
      <c r="AN257" s="193"/>
      <c r="AO257" s="211"/>
      <c r="AP257" s="207"/>
      <c r="AQ257" s="208"/>
      <c r="AR257" s="208"/>
      <c r="AS257" s="207"/>
      <c r="AT257" s="209"/>
      <c r="AU257" s="209"/>
      <c r="AV257" s="212"/>
      <c r="AY257" s="216"/>
      <c r="AZ257" s="216"/>
      <c r="BA257" s="215"/>
    </row>
    <row r="258" customHeight="1" spans="1:53">
      <c r="A258" s="153"/>
      <c r="B258" s="219"/>
      <c r="C258" s="220"/>
      <c r="D258" s="156"/>
      <c r="E258" s="155"/>
      <c r="F258" s="157"/>
      <c r="G258" s="158"/>
      <c r="H258" s="159"/>
      <c r="I258" s="222"/>
      <c r="J258" s="222"/>
      <c r="K258" s="166"/>
      <c r="L258" s="164"/>
      <c r="M258" s="164"/>
      <c r="N258" s="164"/>
      <c r="O258" s="163"/>
      <c r="P258" s="223"/>
      <c r="Q258" s="223"/>
      <c r="R258" s="99"/>
      <c r="S258" s="99"/>
      <c r="T258" s="99"/>
      <c r="U258" s="99"/>
      <c r="V258" s="99"/>
      <c r="W258" s="99"/>
      <c r="X258" s="99"/>
      <c r="Y258" s="173"/>
      <c r="Z258" s="174"/>
      <c r="AA258" s="173"/>
      <c r="AB258" s="106"/>
      <c r="AC258" s="120"/>
      <c r="AD258" s="2"/>
      <c r="AE258" s="175"/>
      <c r="AF258" s="176"/>
      <c r="AG258" s="200"/>
      <c r="AH258" s="188"/>
      <c r="AI258" s="189"/>
      <c r="AJ258" s="192"/>
      <c r="AK258" s="190"/>
      <c r="AL258" s="191"/>
      <c r="AM258" s="192"/>
      <c r="AN258" s="193"/>
      <c r="AO258" s="211"/>
      <c r="AP258" s="207"/>
      <c r="AQ258" s="208"/>
      <c r="AR258" s="208"/>
      <c r="AS258" s="207"/>
      <c r="AT258" s="209"/>
      <c r="AU258" s="209"/>
      <c r="AV258" s="212"/>
      <c r="AY258" s="216"/>
      <c r="AZ258" s="216"/>
      <c r="BA258" s="215"/>
    </row>
    <row r="259" customHeight="1" spans="1:53">
      <c r="A259" s="153"/>
      <c r="B259" s="219"/>
      <c r="C259" s="220"/>
      <c r="D259" s="156"/>
      <c r="E259" s="155"/>
      <c r="F259" s="157"/>
      <c r="G259" s="158"/>
      <c r="H259" s="159"/>
      <c r="I259" s="222"/>
      <c r="J259" s="222"/>
      <c r="K259" s="166"/>
      <c r="L259" s="164"/>
      <c r="M259" s="164"/>
      <c r="N259" s="164"/>
      <c r="O259" s="163"/>
      <c r="P259" s="223"/>
      <c r="Q259" s="223"/>
      <c r="R259" s="99"/>
      <c r="S259" s="99"/>
      <c r="T259" s="99"/>
      <c r="U259" s="99"/>
      <c r="V259" s="99"/>
      <c r="W259" s="99"/>
      <c r="X259" s="99"/>
      <c r="Y259" s="173"/>
      <c r="Z259" s="174"/>
      <c r="AA259" s="173"/>
      <c r="AB259" s="106"/>
      <c r="AC259" s="120"/>
      <c r="AD259" s="2"/>
      <c r="AE259" s="175"/>
      <c r="AF259" s="176"/>
      <c r="AG259" s="200"/>
      <c r="AH259" s="188"/>
      <c r="AI259" s="189"/>
      <c r="AJ259" s="192"/>
      <c r="AK259" s="190"/>
      <c r="AL259" s="191"/>
      <c r="AM259" s="192"/>
      <c r="AN259" s="193"/>
      <c r="AO259" s="211"/>
      <c r="AP259" s="207"/>
      <c r="AQ259" s="208"/>
      <c r="AR259" s="208"/>
      <c r="AS259" s="207"/>
      <c r="AT259" s="209"/>
      <c r="AU259" s="209"/>
      <c r="AV259" s="212"/>
      <c r="AY259" s="216"/>
      <c r="AZ259" s="216"/>
      <c r="BA259" s="215"/>
    </row>
    <row r="260" customHeight="1" spans="1:53">
      <c r="A260" s="153"/>
      <c r="B260" s="219"/>
      <c r="C260" s="220"/>
      <c r="D260" s="156"/>
      <c r="E260" s="155"/>
      <c r="F260" s="157"/>
      <c r="G260" s="158"/>
      <c r="H260" s="159"/>
      <c r="I260" s="222"/>
      <c r="J260" s="222"/>
      <c r="K260" s="166"/>
      <c r="L260" s="164"/>
      <c r="M260" s="164"/>
      <c r="N260" s="164"/>
      <c r="O260" s="163"/>
      <c r="P260" s="223"/>
      <c r="Q260" s="223"/>
      <c r="R260" s="99"/>
      <c r="S260" s="99"/>
      <c r="T260" s="99"/>
      <c r="U260" s="99"/>
      <c r="V260" s="99"/>
      <c r="W260" s="99"/>
      <c r="X260" s="99"/>
      <c r="Y260" s="173"/>
      <c r="Z260" s="174"/>
      <c r="AA260" s="173"/>
      <c r="AB260" s="106"/>
      <c r="AC260" s="120"/>
      <c r="AD260" s="2"/>
      <c r="AE260" s="175"/>
      <c r="AF260" s="176"/>
      <c r="AG260" s="200"/>
      <c r="AH260" s="188"/>
      <c r="AI260" s="189"/>
      <c r="AJ260" s="192"/>
      <c r="AK260" s="190"/>
      <c r="AL260" s="191"/>
      <c r="AM260" s="192"/>
      <c r="AN260" s="193"/>
      <c r="AO260" s="211"/>
      <c r="AP260" s="207"/>
      <c r="AQ260" s="208"/>
      <c r="AR260" s="208"/>
      <c r="AS260" s="207"/>
      <c r="AT260" s="209"/>
      <c r="AU260" s="209"/>
      <c r="AV260" s="212"/>
      <c r="AY260" s="216"/>
      <c r="AZ260" s="216"/>
      <c r="BA260" s="215"/>
    </row>
    <row r="261" customHeight="1" spans="1:53">
      <c r="A261" s="153"/>
      <c r="B261" s="219"/>
      <c r="C261" s="220"/>
      <c r="D261" s="156"/>
      <c r="E261" s="155"/>
      <c r="F261" s="157"/>
      <c r="G261" s="158"/>
      <c r="H261" s="159"/>
      <c r="I261" s="222"/>
      <c r="J261" s="222"/>
      <c r="K261" s="166"/>
      <c r="L261" s="164"/>
      <c r="M261" s="164"/>
      <c r="N261" s="164"/>
      <c r="O261" s="163"/>
      <c r="P261" s="223"/>
      <c r="Q261" s="223"/>
      <c r="R261" s="99"/>
      <c r="S261" s="99"/>
      <c r="T261" s="99"/>
      <c r="U261" s="99"/>
      <c r="V261" s="99"/>
      <c r="W261" s="99"/>
      <c r="X261" s="99"/>
      <c r="Y261" s="173"/>
      <c r="Z261" s="174"/>
      <c r="AA261" s="173"/>
      <c r="AB261" s="106"/>
      <c r="AC261" s="120"/>
      <c r="AD261" s="2"/>
      <c r="AE261" s="175"/>
      <c r="AF261" s="176"/>
      <c r="AG261" s="200"/>
      <c r="AH261" s="188"/>
      <c r="AI261" s="189"/>
      <c r="AJ261" s="192"/>
      <c r="AK261" s="190"/>
      <c r="AL261" s="191"/>
      <c r="AM261" s="192"/>
      <c r="AN261" s="193"/>
      <c r="AO261" s="211"/>
      <c r="AP261" s="207"/>
      <c r="AQ261" s="208"/>
      <c r="AR261" s="208"/>
      <c r="AS261" s="207"/>
      <c r="AT261" s="209"/>
      <c r="AU261" s="209"/>
      <c r="AV261" s="212"/>
      <c r="AY261" s="216"/>
      <c r="AZ261" s="216"/>
      <c r="BA261" s="215"/>
    </row>
    <row r="262" customHeight="1" spans="1:53">
      <c r="A262" s="153"/>
      <c r="B262" s="219"/>
      <c r="C262" s="220"/>
      <c r="D262" s="156"/>
      <c r="E262" s="155"/>
      <c r="F262" s="157"/>
      <c r="G262" s="158"/>
      <c r="H262" s="159"/>
      <c r="I262" s="222"/>
      <c r="J262" s="222"/>
      <c r="K262" s="166"/>
      <c r="L262" s="164"/>
      <c r="M262" s="164"/>
      <c r="N262" s="164"/>
      <c r="O262" s="163"/>
      <c r="P262" s="223"/>
      <c r="Q262" s="223"/>
      <c r="R262" s="99"/>
      <c r="S262" s="99"/>
      <c r="T262" s="99"/>
      <c r="U262" s="99"/>
      <c r="V262" s="99"/>
      <c r="W262" s="99"/>
      <c r="X262" s="99"/>
      <c r="Y262" s="173"/>
      <c r="Z262" s="174"/>
      <c r="AA262" s="173"/>
      <c r="AB262" s="106"/>
      <c r="AC262" s="120"/>
      <c r="AD262" s="2"/>
      <c r="AE262" s="175"/>
      <c r="AF262" s="176"/>
      <c r="AG262" s="200"/>
      <c r="AH262" s="188"/>
      <c r="AI262" s="189"/>
      <c r="AJ262" s="192"/>
      <c r="AK262" s="190"/>
      <c r="AL262" s="191"/>
      <c r="AM262" s="192"/>
      <c r="AN262" s="193"/>
      <c r="AO262" s="211"/>
      <c r="AP262" s="207"/>
      <c r="AQ262" s="208"/>
      <c r="AR262" s="208"/>
      <c r="AS262" s="207"/>
      <c r="AT262" s="209"/>
      <c r="AU262" s="209"/>
      <c r="AV262" s="212"/>
      <c r="AY262" s="216"/>
      <c r="AZ262" s="216"/>
      <c r="BA262" s="215"/>
    </row>
    <row r="263" customHeight="1" spans="1:53">
      <c r="A263" s="153"/>
      <c r="B263" s="219"/>
      <c r="C263" s="220"/>
      <c r="D263" s="156"/>
      <c r="E263" s="155"/>
      <c r="F263" s="157"/>
      <c r="G263" s="158"/>
      <c r="H263" s="159"/>
      <c r="I263" s="222"/>
      <c r="J263" s="222"/>
      <c r="K263" s="166"/>
      <c r="L263" s="164"/>
      <c r="M263" s="164"/>
      <c r="N263" s="164"/>
      <c r="O263" s="163"/>
      <c r="P263" s="223"/>
      <c r="Q263" s="223"/>
      <c r="R263" s="99"/>
      <c r="S263" s="99"/>
      <c r="T263" s="99"/>
      <c r="U263" s="99"/>
      <c r="V263" s="99"/>
      <c r="W263" s="99"/>
      <c r="X263" s="99"/>
      <c r="Y263" s="173"/>
      <c r="Z263" s="174"/>
      <c r="AA263" s="173"/>
      <c r="AB263" s="106"/>
      <c r="AC263" s="120"/>
      <c r="AD263" s="2"/>
      <c r="AE263" s="175"/>
      <c r="AF263" s="176"/>
      <c r="AG263" s="200"/>
      <c r="AH263" s="188"/>
      <c r="AI263" s="189"/>
      <c r="AJ263" s="192"/>
      <c r="AK263" s="190"/>
      <c r="AL263" s="191"/>
      <c r="AM263" s="192"/>
      <c r="AN263" s="193"/>
      <c r="AO263" s="211"/>
      <c r="AP263" s="207"/>
      <c r="AQ263" s="208"/>
      <c r="AR263" s="208"/>
      <c r="AS263" s="207"/>
      <c r="AT263" s="209"/>
      <c r="AU263" s="209"/>
      <c r="AV263" s="212"/>
      <c r="AY263" s="216"/>
      <c r="AZ263" s="216"/>
      <c r="BA263" s="215"/>
    </row>
    <row r="264" customHeight="1" spans="1:53">
      <c r="A264" s="153"/>
      <c r="B264" s="219"/>
      <c r="C264" s="220"/>
      <c r="D264" s="156"/>
      <c r="E264" s="155"/>
      <c r="F264" s="157"/>
      <c r="G264" s="158"/>
      <c r="H264" s="159"/>
      <c r="I264" s="222"/>
      <c r="J264" s="222"/>
      <c r="K264" s="166"/>
      <c r="L264" s="164"/>
      <c r="M264" s="164"/>
      <c r="N264" s="164"/>
      <c r="O264" s="163"/>
      <c r="P264" s="223"/>
      <c r="Q264" s="223"/>
      <c r="R264" s="99"/>
      <c r="S264" s="99"/>
      <c r="T264" s="99"/>
      <c r="U264" s="99"/>
      <c r="V264" s="99"/>
      <c r="W264" s="99"/>
      <c r="X264" s="99"/>
      <c r="Y264" s="173"/>
      <c r="Z264" s="174"/>
      <c r="AA264" s="173"/>
      <c r="AB264" s="106"/>
      <c r="AC264" s="120"/>
      <c r="AD264" s="2"/>
      <c r="AE264" s="175"/>
      <c r="AF264" s="176"/>
      <c r="AG264" s="200"/>
      <c r="AH264" s="188"/>
      <c r="AI264" s="189"/>
      <c r="AJ264" s="192"/>
      <c r="AK264" s="190"/>
      <c r="AL264" s="191"/>
      <c r="AM264" s="192"/>
      <c r="AN264" s="193"/>
      <c r="AO264" s="211"/>
      <c r="AP264" s="207"/>
      <c r="AQ264" s="208"/>
      <c r="AR264" s="208"/>
      <c r="AS264" s="207"/>
      <c r="AT264" s="209"/>
      <c r="AU264" s="209"/>
      <c r="AV264" s="212"/>
      <c r="AY264" s="216"/>
      <c r="AZ264" s="216"/>
      <c r="BA264" s="215"/>
    </row>
    <row r="265" customHeight="1" spans="1:53">
      <c r="A265" s="153"/>
      <c r="B265" s="219"/>
      <c r="C265" s="220"/>
      <c r="D265" s="156"/>
      <c r="E265" s="155"/>
      <c r="F265" s="157"/>
      <c r="G265" s="158"/>
      <c r="H265" s="159"/>
      <c r="I265" s="222"/>
      <c r="J265" s="222"/>
      <c r="K265" s="166"/>
      <c r="L265" s="164"/>
      <c r="M265" s="164"/>
      <c r="N265" s="164"/>
      <c r="O265" s="163"/>
      <c r="P265" s="223"/>
      <c r="Q265" s="223"/>
      <c r="R265" s="99"/>
      <c r="S265" s="99"/>
      <c r="T265" s="99"/>
      <c r="U265" s="99"/>
      <c r="V265" s="99"/>
      <c r="W265" s="99"/>
      <c r="X265" s="99"/>
      <c r="Y265" s="173"/>
      <c r="Z265" s="174"/>
      <c r="AA265" s="173"/>
      <c r="AB265" s="106"/>
      <c r="AC265" s="120"/>
      <c r="AD265" s="2"/>
      <c r="AE265" s="175"/>
      <c r="AF265" s="176"/>
      <c r="AG265" s="200"/>
      <c r="AH265" s="188"/>
      <c r="AI265" s="189"/>
      <c r="AJ265" s="192"/>
      <c r="AK265" s="190"/>
      <c r="AL265" s="191"/>
      <c r="AM265" s="192"/>
      <c r="AN265" s="193"/>
      <c r="AO265" s="211"/>
      <c r="AP265" s="207"/>
      <c r="AQ265" s="208"/>
      <c r="AR265" s="208"/>
      <c r="AS265" s="207"/>
      <c r="AT265" s="209"/>
      <c r="AU265" s="209"/>
      <c r="AV265" s="212"/>
      <c r="AY265" s="216"/>
      <c r="AZ265" s="216"/>
      <c r="BA265" s="215"/>
    </row>
    <row r="266" customHeight="1" spans="1:53">
      <c r="A266" s="153"/>
      <c r="B266" s="219"/>
      <c r="C266" s="220"/>
      <c r="D266" s="156"/>
      <c r="E266" s="155"/>
      <c r="F266" s="157"/>
      <c r="G266" s="158"/>
      <c r="H266" s="159"/>
      <c r="I266" s="222"/>
      <c r="J266" s="222"/>
      <c r="K266" s="166"/>
      <c r="L266" s="164"/>
      <c r="M266" s="164"/>
      <c r="N266" s="164"/>
      <c r="O266" s="163"/>
      <c r="P266" s="223"/>
      <c r="Q266" s="223"/>
      <c r="R266" s="99"/>
      <c r="S266" s="99"/>
      <c r="T266" s="99"/>
      <c r="U266" s="99"/>
      <c r="V266" s="99"/>
      <c r="W266" s="99"/>
      <c r="X266" s="99"/>
      <c r="Y266" s="173"/>
      <c r="Z266" s="174"/>
      <c r="AA266" s="173"/>
      <c r="AB266" s="106"/>
      <c r="AC266" s="120"/>
      <c r="AD266" s="2"/>
      <c r="AE266" s="175"/>
      <c r="AF266" s="176"/>
      <c r="AG266" s="200"/>
      <c r="AH266" s="188"/>
      <c r="AI266" s="189"/>
      <c r="AJ266" s="192"/>
      <c r="AK266" s="190"/>
      <c r="AL266" s="191"/>
      <c r="AM266" s="192"/>
      <c r="AN266" s="193"/>
      <c r="AO266" s="211"/>
      <c r="AP266" s="207"/>
      <c r="AQ266" s="208"/>
      <c r="AR266" s="208"/>
      <c r="AS266" s="207"/>
      <c r="AT266" s="209"/>
      <c r="AU266" s="209"/>
      <c r="AV266" s="212"/>
      <c r="AY266" s="216"/>
      <c r="AZ266" s="216"/>
      <c r="BA266" s="215"/>
    </row>
    <row r="267" customHeight="1" spans="1:53">
      <c r="A267" s="153"/>
      <c r="B267" s="219"/>
      <c r="C267" s="220"/>
      <c r="D267" s="156"/>
      <c r="E267" s="155"/>
      <c r="F267" s="157"/>
      <c r="G267" s="158"/>
      <c r="H267" s="159"/>
      <c r="I267" s="222"/>
      <c r="J267" s="222"/>
      <c r="K267" s="166"/>
      <c r="L267" s="164"/>
      <c r="M267" s="164"/>
      <c r="N267" s="164"/>
      <c r="O267" s="163"/>
      <c r="P267" s="223"/>
      <c r="Q267" s="223"/>
      <c r="R267" s="99"/>
      <c r="S267" s="99"/>
      <c r="T267" s="99"/>
      <c r="U267" s="99"/>
      <c r="V267" s="99"/>
      <c r="W267" s="99"/>
      <c r="X267" s="99"/>
      <c r="Y267" s="173"/>
      <c r="Z267" s="174"/>
      <c r="AA267" s="173"/>
      <c r="AB267" s="106"/>
      <c r="AC267" s="120"/>
      <c r="AD267" s="2"/>
      <c r="AE267" s="175"/>
      <c r="AF267" s="176"/>
      <c r="AG267" s="200"/>
      <c r="AH267" s="188"/>
      <c r="AI267" s="189"/>
      <c r="AJ267" s="192"/>
      <c r="AK267" s="190"/>
      <c r="AL267" s="191"/>
      <c r="AM267" s="192"/>
      <c r="AN267" s="193"/>
      <c r="AO267" s="211"/>
      <c r="AP267" s="207"/>
      <c r="AQ267" s="208"/>
      <c r="AR267" s="208"/>
      <c r="AS267" s="207"/>
      <c r="AT267" s="209"/>
      <c r="AU267" s="209"/>
      <c r="AV267" s="212"/>
      <c r="AY267" s="216"/>
      <c r="AZ267" s="216"/>
      <c r="BA267" s="215"/>
    </row>
    <row r="268" customHeight="1" spans="1:53">
      <c r="A268" s="153"/>
      <c r="B268" s="219"/>
      <c r="C268" s="220"/>
      <c r="D268" s="156"/>
      <c r="E268" s="155"/>
      <c r="F268" s="157"/>
      <c r="G268" s="158"/>
      <c r="H268" s="159"/>
      <c r="I268" s="222"/>
      <c r="J268" s="222"/>
      <c r="K268" s="166"/>
      <c r="L268" s="164"/>
      <c r="M268" s="164"/>
      <c r="N268" s="164"/>
      <c r="O268" s="163"/>
      <c r="P268" s="223"/>
      <c r="Q268" s="223"/>
      <c r="R268" s="99"/>
      <c r="S268" s="99"/>
      <c r="T268" s="99"/>
      <c r="U268" s="99"/>
      <c r="V268" s="99"/>
      <c r="W268" s="99"/>
      <c r="X268" s="99"/>
      <c r="Y268" s="173"/>
      <c r="Z268" s="174"/>
      <c r="AA268" s="173"/>
      <c r="AB268" s="106"/>
      <c r="AC268" s="120"/>
      <c r="AD268" s="2"/>
      <c r="AE268" s="175"/>
      <c r="AF268" s="176"/>
      <c r="AG268" s="200"/>
      <c r="AH268" s="188"/>
      <c r="AI268" s="189"/>
      <c r="AJ268" s="192"/>
      <c r="AK268" s="190"/>
      <c r="AL268" s="191"/>
      <c r="AM268" s="192"/>
      <c r="AN268" s="193"/>
      <c r="AO268" s="211"/>
      <c r="AP268" s="207"/>
      <c r="AQ268" s="208"/>
      <c r="AR268" s="208"/>
      <c r="AS268" s="207"/>
      <c r="AT268" s="209"/>
      <c r="AU268" s="209"/>
      <c r="AV268" s="212"/>
      <c r="AY268" s="216"/>
      <c r="AZ268" s="216"/>
      <c r="BA268" s="215"/>
    </row>
    <row r="269" customHeight="1" spans="1:53">
      <c r="A269" s="153"/>
      <c r="B269" s="219"/>
      <c r="C269" s="220"/>
      <c r="D269" s="156"/>
      <c r="E269" s="155"/>
      <c r="F269" s="157"/>
      <c r="G269" s="158"/>
      <c r="H269" s="159"/>
      <c r="I269" s="222"/>
      <c r="J269" s="222"/>
      <c r="K269" s="166"/>
      <c r="L269" s="164"/>
      <c r="M269" s="164"/>
      <c r="N269" s="164"/>
      <c r="O269" s="163"/>
      <c r="P269" s="223"/>
      <c r="Q269" s="223"/>
      <c r="R269" s="99"/>
      <c r="S269" s="99"/>
      <c r="T269" s="99"/>
      <c r="U269" s="99"/>
      <c r="V269" s="99"/>
      <c r="W269" s="99"/>
      <c r="X269" s="99"/>
      <c r="Y269" s="173"/>
      <c r="Z269" s="174"/>
      <c r="AA269" s="173"/>
      <c r="AB269" s="106"/>
      <c r="AC269" s="120"/>
      <c r="AD269" s="2"/>
      <c r="AE269" s="175"/>
      <c r="AF269" s="176"/>
      <c r="AG269" s="200"/>
      <c r="AH269" s="188"/>
      <c r="AI269" s="189"/>
      <c r="AJ269" s="192"/>
      <c r="AK269" s="190"/>
      <c r="AL269" s="191"/>
      <c r="AM269" s="192"/>
      <c r="AN269" s="193"/>
      <c r="AO269" s="211"/>
      <c r="AP269" s="207"/>
      <c r="AQ269" s="208"/>
      <c r="AR269" s="208"/>
      <c r="AS269" s="207"/>
      <c r="AT269" s="209"/>
      <c r="AU269" s="209"/>
      <c r="AV269" s="212"/>
      <c r="AY269" s="216"/>
      <c r="AZ269" s="216"/>
      <c r="BA269" s="215"/>
    </row>
    <row r="270" customHeight="1" spans="1:53">
      <c r="A270" s="153"/>
      <c r="B270" s="219"/>
      <c r="C270" s="220"/>
      <c r="D270" s="156"/>
      <c r="E270" s="155"/>
      <c r="F270" s="157"/>
      <c r="G270" s="158"/>
      <c r="H270" s="159"/>
      <c r="I270" s="222"/>
      <c r="J270" s="222"/>
      <c r="K270" s="166"/>
      <c r="L270" s="164"/>
      <c r="M270" s="164"/>
      <c r="N270" s="164"/>
      <c r="O270" s="163"/>
      <c r="P270" s="223"/>
      <c r="Q270" s="223"/>
      <c r="R270" s="99"/>
      <c r="S270" s="99"/>
      <c r="T270" s="99"/>
      <c r="U270" s="99"/>
      <c r="V270" s="99"/>
      <c r="W270" s="99"/>
      <c r="X270" s="99"/>
      <c r="Y270" s="173"/>
      <c r="Z270" s="174"/>
      <c r="AA270" s="173"/>
      <c r="AB270" s="106"/>
      <c r="AC270" s="120"/>
      <c r="AD270" s="2"/>
      <c r="AE270" s="175"/>
      <c r="AF270" s="176"/>
      <c r="AG270" s="200"/>
      <c r="AH270" s="188"/>
      <c r="AI270" s="189"/>
      <c r="AJ270" s="192"/>
      <c r="AK270" s="190"/>
      <c r="AL270" s="191"/>
      <c r="AM270" s="192"/>
      <c r="AN270" s="193"/>
      <c r="AO270" s="211"/>
      <c r="AP270" s="207"/>
      <c r="AQ270" s="208"/>
      <c r="AR270" s="208"/>
      <c r="AS270" s="207"/>
      <c r="AT270" s="209"/>
      <c r="AU270" s="209"/>
      <c r="AV270" s="212"/>
      <c r="AY270" s="216"/>
      <c r="AZ270" s="216"/>
      <c r="BA270" s="215"/>
    </row>
    <row r="271" customHeight="1" spans="1:53">
      <c r="A271" s="153"/>
      <c r="B271" s="219"/>
      <c r="C271" s="220"/>
      <c r="D271" s="156"/>
      <c r="E271" s="155"/>
      <c r="F271" s="157"/>
      <c r="G271" s="158"/>
      <c r="H271" s="159"/>
      <c r="I271" s="222"/>
      <c r="J271" s="222"/>
      <c r="K271" s="166"/>
      <c r="L271" s="164"/>
      <c r="M271" s="164"/>
      <c r="N271" s="164"/>
      <c r="O271" s="163"/>
      <c r="P271" s="223"/>
      <c r="Q271" s="223"/>
      <c r="R271" s="99"/>
      <c r="S271" s="99"/>
      <c r="T271" s="99"/>
      <c r="U271" s="99"/>
      <c r="V271" s="99"/>
      <c r="W271" s="99"/>
      <c r="X271" s="99"/>
      <c r="Y271" s="173"/>
      <c r="Z271" s="174"/>
      <c r="AA271" s="173"/>
      <c r="AB271" s="106"/>
      <c r="AC271" s="120"/>
      <c r="AD271" s="2"/>
      <c r="AE271" s="175"/>
      <c r="AF271" s="176"/>
      <c r="AG271" s="200"/>
      <c r="AH271" s="188"/>
      <c r="AI271" s="189"/>
      <c r="AJ271" s="192"/>
      <c r="AK271" s="190"/>
      <c r="AL271" s="191"/>
      <c r="AM271" s="192"/>
      <c r="AN271" s="193"/>
      <c r="AO271" s="211"/>
      <c r="AP271" s="207"/>
      <c r="AQ271" s="208"/>
      <c r="AR271" s="208"/>
      <c r="AS271" s="207"/>
      <c r="AT271" s="209"/>
      <c r="AU271" s="209"/>
      <c r="AV271" s="212"/>
      <c r="AY271" s="216"/>
      <c r="AZ271" s="216"/>
      <c r="BA271" s="215"/>
    </row>
    <row r="272" customHeight="1" spans="1:53">
      <c r="A272" s="153"/>
      <c r="B272" s="219"/>
      <c r="C272" s="220"/>
      <c r="D272" s="156"/>
      <c r="E272" s="155"/>
      <c r="F272" s="157"/>
      <c r="G272" s="158"/>
      <c r="H272" s="159"/>
      <c r="I272" s="222"/>
      <c r="J272" s="222"/>
      <c r="K272" s="166"/>
      <c r="L272" s="164"/>
      <c r="M272" s="164"/>
      <c r="N272" s="164"/>
      <c r="O272" s="163"/>
      <c r="P272" s="223"/>
      <c r="Q272" s="223"/>
      <c r="R272" s="99"/>
      <c r="S272" s="99"/>
      <c r="T272" s="99"/>
      <c r="U272" s="99"/>
      <c r="V272" s="99"/>
      <c r="W272" s="99"/>
      <c r="X272" s="99"/>
      <c r="Y272" s="173"/>
      <c r="Z272" s="174"/>
      <c r="AA272" s="173"/>
      <c r="AB272" s="106"/>
      <c r="AC272" s="120"/>
      <c r="AD272" s="2"/>
      <c r="AE272" s="175"/>
      <c r="AF272" s="176"/>
      <c r="AG272" s="200"/>
      <c r="AH272" s="188"/>
      <c r="AI272" s="189"/>
      <c r="AJ272" s="192"/>
      <c r="AK272" s="190"/>
      <c r="AL272" s="191"/>
      <c r="AM272" s="192"/>
      <c r="AN272" s="193"/>
      <c r="AO272" s="211"/>
      <c r="AP272" s="207"/>
      <c r="AQ272" s="208"/>
      <c r="AR272" s="208"/>
      <c r="AS272" s="207"/>
      <c r="AT272" s="209"/>
      <c r="AU272" s="209"/>
      <c r="AV272" s="212"/>
      <c r="AY272" s="216"/>
      <c r="AZ272" s="216"/>
      <c r="BA272" s="215"/>
    </row>
    <row r="273" customHeight="1" spans="1:53">
      <c r="A273" s="153"/>
      <c r="B273" s="219"/>
      <c r="C273" s="220"/>
      <c r="D273" s="156"/>
      <c r="E273" s="155"/>
      <c r="F273" s="157"/>
      <c r="G273" s="158"/>
      <c r="H273" s="159"/>
      <c r="I273" s="222"/>
      <c r="J273" s="222"/>
      <c r="K273" s="166"/>
      <c r="L273" s="164"/>
      <c r="M273" s="164"/>
      <c r="N273" s="164"/>
      <c r="O273" s="163"/>
      <c r="P273" s="223"/>
      <c r="Q273" s="223"/>
      <c r="R273" s="99"/>
      <c r="S273" s="99"/>
      <c r="T273" s="99"/>
      <c r="U273" s="99"/>
      <c r="V273" s="99"/>
      <c r="W273" s="99"/>
      <c r="X273" s="99"/>
      <c r="Y273" s="173"/>
      <c r="Z273" s="174"/>
      <c r="AA273" s="173"/>
      <c r="AB273" s="106"/>
      <c r="AC273" s="120"/>
      <c r="AD273" s="2"/>
      <c r="AE273" s="175"/>
      <c r="AF273" s="176"/>
      <c r="AG273" s="200"/>
      <c r="AH273" s="188"/>
      <c r="AI273" s="189"/>
      <c r="AJ273" s="192"/>
      <c r="AK273" s="190"/>
      <c r="AL273" s="191"/>
      <c r="AM273" s="192"/>
      <c r="AN273" s="193"/>
      <c r="AO273" s="211"/>
      <c r="AP273" s="207"/>
      <c r="AQ273" s="208"/>
      <c r="AR273" s="208"/>
      <c r="AS273" s="207"/>
      <c r="AT273" s="209"/>
      <c r="AU273" s="209"/>
      <c r="AV273" s="212"/>
      <c r="AY273" s="216"/>
      <c r="AZ273" s="216"/>
      <c r="BA273" s="215"/>
    </row>
    <row r="274" customHeight="1" spans="1:53">
      <c r="A274" s="153"/>
      <c r="B274" s="219"/>
      <c r="C274" s="220"/>
      <c r="D274" s="156"/>
      <c r="E274" s="155"/>
      <c r="F274" s="157"/>
      <c r="G274" s="158"/>
      <c r="H274" s="159"/>
      <c r="I274" s="222"/>
      <c r="J274" s="222"/>
      <c r="K274" s="166"/>
      <c r="L274" s="164"/>
      <c r="M274" s="164"/>
      <c r="N274" s="164"/>
      <c r="O274" s="163"/>
      <c r="P274" s="223"/>
      <c r="Q274" s="223"/>
      <c r="R274" s="99"/>
      <c r="S274" s="99"/>
      <c r="T274" s="99"/>
      <c r="U274" s="99"/>
      <c r="V274" s="99"/>
      <c r="W274" s="99"/>
      <c r="X274" s="99"/>
      <c r="Y274" s="173"/>
      <c r="Z274" s="174"/>
      <c r="AA274" s="173"/>
      <c r="AB274" s="106"/>
      <c r="AC274" s="120"/>
      <c r="AD274" s="2"/>
      <c r="AE274" s="175"/>
      <c r="AF274" s="176"/>
      <c r="AG274" s="200"/>
      <c r="AH274" s="188"/>
      <c r="AI274" s="189"/>
      <c r="AJ274" s="192"/>
      <c r="AK274" s="190"/>
      <c r="AL274" s="191"/>
      <c r="AM274" s="192"/>
      <c r="AN274" s="193"/>
      <c r="AO274" s="211"/>
      <c r="AP274" s="207"/>
      <c r="AQ274" s="208"/>
      <c r="AR274" s="208"/>
      <c r="AS274" s="207"/>
      <c r="AT274" s="209"/>
      <c r="AU274" s="209"/>
      <c r="AV274" s="212"/>
      <c r="AY274" s="216"/>
      <c r="AZ274" s="216"/>
      <c r="BA274" s="215"/>
    </row>
    <row r="275" customHeight="1" spans="1:53">
      <c r="A275" s="153"/>
      <c r="B275" s="219"/>
      <c r="C275" s="220"/>
      <c r="D275" s="156"/>
      <c r="E275" s="155"/>
      <c r="F275" s="157"/>
      <c r="G275" s="158"/>
      <c r="H275" s="159"/>
      <c r="I275" s="222"/>
      <c r="J275" s="222"/>
      <c r="K275" s="166"/>
      <c r="L275" s="164"/>
      <c r="M275" s="164"/>
      <c r="N275" s="164"/>
      <c r="O275" s="163"/>
      <c r="P275" s="223"/>
      <c r="Q275" s="223"/>
      <c r="R275" s="99"/>
      <c r="S275" s="99"/>
      <c r="T275" s="99"/>
      <c r="U275" s="99"/>
      <c r="V275" s="99"/>
      <c r="W275" s="99"/>
      <c r="X275" s="99"/>
      <c r="Y275" s="173"/>
      <c r="Z275" s="174"/>
      <c r="AA275" s="173"/>
      <c r="AB275" s="106"/>
      <c r="AC275" s="120"/>
      <c r="AD275" s="2"/>
      <c r="AE275" s="175"/>
      <c r="AF275" s="176"/>
      <c r="AG275" s="200"/>
      <c r="AH275" s="188"/>
      <c r="AI275" s="189"/>
      <c r="AJ275" s="192"/>
      <c r="AK275" s="190"/>
      <c r="AL275" s="191"/>
      <c r="AM275" s="192"/>
      <c r="AN275" s="193"/>
      <c r="AO275" s="211"/>
      <c r="AP275" s="207"/>
      <c r="AQ275" s="208"/>
      <c r="AR275" s="208"/>
      <c r="AS275" s="207"/>
      <c r="AT275" s="209"/>
      <c r="AU275" s="209"/>
      <c r="AV275" s="212"/>
      <c r="AY275" s="216"/>
      <c r="AZ275" s="216"/>
      <c r="BA275" s="215"/>
    </row>
    <row r="276" customHeight="1" spans="1:53">
      <c r="A276" s="153"/>
      <c r="B276" s="219"/>
      <c r="C276" s="220"/>
      <c r="D276" s="156"/>
      <c r="E276" s="155"/>
      <c r="F276" s="157"/>
      <c r="G276" s="158"/>
      <c r="H276" s="159"/>
      <c r="I276" s="222"/>
      <c r="J276" s="222"/>
      <c r="K276" s="166"/>
      <c r="L276" s="164"/>
      <c r="M276" s="164"/>
      <c r="N276" s="164"/>
      <c r="O276" s="163"/>
      <c r="P276" s="223"/>
      <c r="Q276" s="223"/>
      <c r="R276" s="99"/>
      <c r="S276" s="99"/>
      <c r="T276" s="99"/>
      <c r="U276" s="99"/>
      <c r="V276" s="99"/>
      <c r="W276" s="99"/>
      <c r="X276" s="99"/>
      <c r="Y276" s="173"/>
      <c r="Z276" s="174"/>
      <c r="AA276" s="173"/>
      <c r="AB276" s="106"/>
      <c r="AC276" s="120"/>
      <c r="AD276" s="2"/>
      <c r="AE276" s="175"/>
      <c r="AF276" s="176"/>
      <c r="AG276" s="200"/>
      <c r="AH276" s="188"/>
      <c r="AI276" s="189"/>
      <c r="AJ276" s="192"/>
      <c r="AK276" s="190"/>
      <c r="AL276" s="191"/>
      <c r="AM276" s="192"/>
      <c r="AN276" s="193"/>
      <c r="AO276" s="211"/>
      <c r="AP276" s="207"/>
      <c r="AQ276" s="208"/>
      <c r="AR276" s="208"/>
      <c r="AS276" s="207"/>
      <c r="AT276" s="209"/>
      <c r="AU276" s="209"/>
      <c r="AV276" s="212"/>
      <c r="AY276" s="216"/>
      <c r="AZ276" s="216"/>
      <c r="BA276" s="215"/>
    </row>
    <row r="277" customHeight="1" spans="1:53">
      <c r="A277" s="153"/>
      <c r="B277" s="219"/>
      <c r="C277" s="220"/>
      <c r="D277" s="156"/>
      <c r="E277" s="155"/>
      <c r="F277" s="157"/>
      <c r="G277" s="158"/>
      <c r="H277" s="159"/>
      <c r="I277" s="222"/>
      <c r="J277" s="222"/>
      <c r="K277" s="166"/>
      <c r="L277" s="164"/>
      <c r="M277" s="164"/>
      <c r="N277" s="164"/>
      <c r="O277" s="163"/>
      <c r="P277" s="223"/>
      <c r="Q277" s="223"/>
      <c r="R277" s="99"/>
      <c r="S277" s="99"/>
      <c r="T277" s="99"/>
      <c r="U277" s="99"/>
      <c r="V277" s="99"/>
      <c r="W277" s="99"/>
      <c r="X277" s="99"/>
      <c r="Y277" s="173"/>
      <c r="Z277" s="174"/>
      <c r="AA277" s="173"/>
      <c r="AB277" s="106"/>
      <c r="AC277" s="120"/>
      <c r="AD277" s="2"/>
      <c r="AE277" s="175"/>
      <c r="AF277" s="176"/>
      <c r="AG277" s="200"/>
      <c r="AH277" s="188"/>
      <c r="AI277" s="189"/>
      <c r="AJ277" s="192"/>
      <c r="AK277" s="190"/>
      <c r="AL277" s="191"/>
      <c r="AM277" s="192"/>
      <c r="AN277" s="193"/>
      <c r="AO277" s="211"/>
      <c r="AP277" s="207"/>
      <c r="AQ277" s="208"/>
      <c r="AR277" s="208"/>
      <c r="AS277" s="207"/>
      <c r="AT277" s="209"/>
      <c r="AU277" s="209"/>
      <c r="AV277" s="212"/>
      <c r="AY277" s="216"/>
      <c r="AZ277" s="216"/>
      <c r="BA277" s="215"/>
    </row>
    <row r="278" customHeight="1" spans="1:38">
      <c r="A278" s="88"/>
      <c r="B278" s="72"/>
      <c r="C278" s="89"/>
      <c r="D278" s="72"/>
      <c r="E278" s="89"/>
      <c r="F278" s="89"/>
      <c r="G278" s="72"/>
      <c r="H278" s="72"/>
      <c r="I278" s="72"/>
      <c r="J278" s="72"/>
      <c r="K278" s="72"/>
      <c r="L278" s="72"/>
      <c r="M278" s="72"/>
      <c r="N278" s="72"/>
      <c r="O278" s="72"/>
      <c r="P278" s="99"/>
      <c r="Q278" s="99"/>
      <c r="R278" s="99"/>
      <c r="S278" s="99"/>
      <c r="T278" s="99"/>
      <c r="U278" s="99"/>
      <c r="V278" s="99"/>
      <c r="W278" s="99"/>
      <c r="X278" s="99"/>
      <c r="Y278" s="90"/>
      <c r="Z278" s="73"/>
      <c r="AA278" s="90"/>
      <c r="AB278" s="90"/>
      <c r="AC278" s="91"/>
      <c r="AD278" s="3"/>
      <c r="AE278" s="175"/>
      <c r="AL278" s="3"/>
    </row>
    <row r="279" ht="17.25" customHeight="1" spans="1:38">
      <c r="A279" s="88"/>
      <c r="B279" s="72"/>
      <c r="C279" s="89"/>
      <c r="D279" s="72"/>
      <c r="E279" s="89"/>
      <c r="F279" s="89"/>
      <c r="G279" s="72"/>
      <c r="H279" s="72"/>
      <c r="I279" s="72"/>
      <c r="J279" s="72"/>
      <c r="K279" s="72"/>
      <c r="L279" s="72"/>
      <c r="M279" s="72"/>
      <c r="N279" s="72"/>
      <c r="O279" s="72"/>
      <c r="P279" s="99"/>
      <c r="Q279" s="99"/>
      <c r="R279" s="99"/>
      <c r="S279" s="99"/>
      <c r="T279" s="99"/>
      <c r="U279" s="99"/>
      <c r="V279" s="99"/>
      <c r="W279" s="99"/>
      <c r="X279" s="99"/>
      <c r="Y279" s="90"/>
      <c r="Z279" s="73"/>
      <c r="AA279" s="90"/>
      <c r="AB279" s="90"/>
      <c r="AC279" s="91"/>
      <c r="AD279" s="3"/>
      <c r="AE279" s="175"/>
      <c r="AL279" s="3"/>
    </row>
    <row r="280" customHeight="1" spans="1:38">
      <c r="A280" s="72"/>
      <c r="B280" s="72"/>
      <c r="C280" s="72"/>
      <c r="D280" s="72"/>
      <c r="E280" s="72"/>
      <c r="F280" s="72"/>
      <c r="G280" s="72"/>
      <c r="H280" s="224"/>
      <c r="I280" s="106"/>
      <c r="J280" s="106"/>
      <c r="K280" s="225"/>
      <c r="L280" s="225"/>
      <c r="M280" s="225"/>
      <c r="N280" s="225"/>
      <c r="O280" s="106"/>
      <c r="P280" s="106"/>
      <c r="Q280" s="106"/>
      <c r="R280" s="106"/>
      <c r="S280" s="106"/>
      <c r="T280" s="106"/>
      <c r="U280" s="106"/>
      <c r="V280" s="106"/>
      <c r="W280" s="106"/>
      <c r="X280" s="106"/>
      <c r="Y280" s="106"/>
      <c r="Z280" s="106"/>
      <c r="AA280" s="106"/>
      <c r="AB280" s="106"/>
      <c r="AC280" s="89"/>
      <c r="AD280" s="3"/>
      <c r="AE280" s="175"/>
      <c r="AL280" s="3"/>
    </row>
    <row r="281" customHeight="1" spans="1:38">
      <c r="A281" s="72"/>
      <c r="B281" s="72"/>
      <c r="C281" s="72"/>
      <c r="D281" s="90"/>
      <c r="E281" s="90"/>
      <c r="F281" s="90"/>
      <c r="G281" s="90"/>
      <c r="H281" s="106"/>
      <c r="I281" s="106"/>
      <c r="J281" s="106"/>
      <c r="K281" s="106"/>
      <c r="L281" s="106"/>
      <c r="M281" s="106"/>
      <c r="N281" s="106"/>
      <c r="O281" s="106"/>
      <c r="P281" s="106"/>
      <c r="Q281" s="167"/>
      <c r="R281" s="167"/>
      <c r="S281" s="106"/>
      <c r="T281" s="167"/>
      <c r="U281" s="167"/>
      <c r="V281" s="106"/>
      <c r="W281" s="106"/>
      <c r="X281" s="167"/>
      <c r="Y281" s="106"/>
      <c r="Z281" s="106"/>
      <c r="AA281" s="106"/>
      <c r="AB281" s="106"/>
      <c r="AC281" s="91"/>
      <c r="AD281" s="3"/>
      <c r="AE281" s="175"/>
      <c r="AL281" s="3"/>
    </row>
    <row r="282" customHeight="1" spans="1:38">
      <c r="A282" s="72"/>
      <c r="B282" s="72"/>
      <c r="C282" s="72"/>
      <c r="D282" s="72"/>
      <c r="E282" s="72"/>
      <c r="F282" s="72"/>
      <c r="G282" s="72"/>
      <c r="H282" s="167"/>
      <c r="I282" s="106"/>
      <c r="J282" s="106"/>
      <c r="K282" s="106"/>
      <c r="L282" s="106"/>
      <c r="M282" s="106"/>
      <c r="N282" s="106"/>
      <c r="O282" s="106"/>
      <c r="P282" s="106"/>
      <c r="Q282" s="106"/>
      <c r="R282" s="106"/>
      <c r="S282" s="106"/>
      <c r="T282" s="106"/>
      <c r="U282" s="106"/>
      <c r="V282" s="106"/>
      <c r="W282" s="106"/>
      <c r="X282" s="106"/>
      <c r="Y282" s="106"/>
      <c r="Z282" s="106"/>
      <c r="AA282" s="106"/>
      <c r="AB282" s="106"/>
      <c r="AC282" s="89"/>
      <c r="AD282" s="3"/>
      <c r="AE282" s="175"/>
      <c r="AL282" s="3"/>
    </row>
    <row r="283" ht="24.75" customHeight="1" spans="1:31">
      <c r="A283" s="150"/>
      <c r="P283" s="66"/>
      <c r="Q283" s="66"/>
      <c r="R283" s="66"/>
      <c r="S283" s="66"/>
      <c r="T283" s="66"/>
      <c r="U283" s="66"/>
      <c r="AD283" s="195"/>
      <c r="AE283" s="175"/>
    </row>
    <row r="284" customHeight="1" spans="1:31">
      <c r="A284" s="150"/>
      <c r="AD284" s="195"/>
      <c r="AE284" s="175"/>
    </row>
    <row r="285" customHeight="1" spans="30:31">
      <c r="AD285" s="124"/>
      <c r="AE285" s="175"/>
    </row>
    <row r="286" customHeight="1" spans="22:31">
      <c r="V286" s="226"/>
      <c r="W286" s="227"/>
      <c r="X286" s="226"/>
      <c r="Y286" s="227"/>
      <c r="AE286" s="175"/>
    </row>
    <row r="287" customHeight="1" spans="31:31">
      <c r="AE287" s="175"/>
    </row>
  </sheetData>
  <mergeCells count="30">
    <mergeCell ref="A2:AC2"/>
    <mergeCell ref="A3:AC3"/>
    <mergeCell ref="AA4:AC4"/>
    <mergeCell ref="Z5:AC5"/>
    <mergeCell ref="K6:O6"/>
    <mergeCell ref="P6:R6"/>
    <mergeCell ref="S6:U6"/>
    <mergeCell ref="V6:W6"/>
    <mergeCell ref="Y6:AA6"/>
    <mergeCell ref="AM6:AN6"/>
    <mergeCell ref="A280:C280"/>
    <mergeCell ref="A281:C281"/>
    <mergeCell ref="A282:C282"/>
    <mergeCell ref="A6:A7"/>
    <mergeCell ref="B6:B7"/>
    <mergeCell ref="C6:C7"/>
    <mergeCell ref="D6:D7"/>
    <mergeCell ref="E6:E7"/>
    <mergeCell ref="F6:F7"/>
    <mergeCell ref="G6:G7"/>
    <mergeCell ref="H6:H7"/>
    <mergeCell ref="I6:I7"/>
    <mergeCell ref="J6:J7"/>
    <mergeCell ref="X6:X7"/>
    <mergeCell ref="AB6:AB7"/>
    <mergeCell ref="AC6:AC7"/>
    <mergeCell ref="AF6:AF7"/>
    <mergeCell ref="AQ6:AQ7"/>
    <mergeCell ref="AR6:AR7"/>
    <mergeCell ref="AV6:AV7"/>
  </mergeCells>
  <conditionalFormatting sqref="B8:B91">
    <cfRule type="duplicateValues" dxfId="1" priority="51"/>
    <cfRule type="duplicateValues" dxfId="1" priority="52"/>
    <cfRule type="duplicateValues" dxfId="1" priority="105"/>
    <cfRule type="duplicateValues" dxfId="1" priority="106"/>
  </conditionalFormatting>
  <conditionalFormatting sqref="B92:B93">
    <cfRule type="duplicateValues" dxfId="1" priority="47"/>
    <cfRule type="duplicateValues" dxfId="1" priority="48"/>
    <cfRule type="duplicateValues" dxfId="1" priority="49"/>
    <cfRule type="duplicateValues" dxfId="1" priority="50"/>
    <cfRule type="duplicateValues" dxfId="1" priority="101"/>
    <cfRule type="duplicateValues" dxfId="1" priority="102"/>
    <cfRule type="duplicateValues" dxfId="1" priority="103"/>
    <cfRule type="duplicateValues" dxfId="1" priority="104"/>
  </conditionalFormatting>
  <conditionalFormatting sqref="B94:B150">
    <cfRule type="duplicateValues" dxfId="1" priority="45"/>
    <cfRule type="duplicateValues" dxfId="1" priority="46"/>
    <cfRule type="duplicateValues" dxfId="1" priority="99"/>
    <cfRule type="duplicateValues" dxfId="1" priority="100"/>
  </conditionalFormatting>
  <conditionalFormatting sqref="B151:B277">
    <cfRule type="duplicateValues" dxfId="1" priority="125"/>
    <cfRule type="duplicateValues" dxfId="1" priority="126"/>
    <cfRule type="duplicateValues" dxfId="1" priority="127"/>
    <cfRule type="duplicateValues" dxfId="1" priority="128"/>
  </conditionalFormatting>
  <printOptions horizontalCentered="1"/>
  <pageMargins left="0.432638888888889" right="0.432638888888889" top="0.826388888888889" bottom="0.590277777777778" header="0.354166666666667" footer="0.354166666666667"/>
  <pageSetup paperSize="9" scale="68" fitToHeight="1000" orientation="landscape"/>
  <headerFooter scaleWithDoc="0">
    <oddFooter>&amp;R&amp;"宋体,常规"&amp;10&amp;P/&amp;N</oddFooter>
  </headerFooter>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F33"/>
  <sheetViews>
    <sheetView showGridLines="0" workbookViewId="0">
      <selection activeCell="Y14" sqref="X14:Y14"/>
    </sheetView>
  </sheetViews>
  <sheetFormatPr defaultColWidth="9" defaultRowHeight="15.75" customHeight="1"/>
  <cols>
    <col min="1" max="1" width="4.875" style="3" customWidth="1"/>
    <col min="2" max="2" width="5.375" style="3" customWidth="1"/>
    <col min="3" max="3" width="7.875" style="3" customWidth="1"/>
    <col min="4" max="4" width="9" style="3" customWidth="1"/>
    <col min="5" max="6" width="12.375" style="3" customWidth="1"/>
    <col min="7" max="7" width="8.75" style="3" customWidth="1"/>
    <col min="8" max="9" width="4.375" style="3" customWidth="1"/>
    <col min="10" max="11" width="8.5" style="3" customWidth="1"/>
    <col min="12" max="12" width="7.125" style="3" customWidth="1"/>
    <col min="13" max="13" width="7.625" style="3" customWidth="1"/>
    <col min="14" max="14" width="5.125" style="3" customWidth="1"/>
    <col min="15" max="16" width="12.625" style="3" customWidth="1" outlineLevel="1"/>
    <col min="17" max="20" width="12.625" style="3" hidden="1" customWidth="1" outlineLevel="1"/>
    <col min="21" max="22" width="12.625" style="3" customWidth="1"/>
    <col min="23" max="23" width="12.625" style="3" hidden="1" customWidth="1"/>
    <col min="24" max="24" width="11.375" style="3" customWidth="1"/>
    <col min="25" max="25" width="9.375" style="3" customWidth="1"/>
    <col min="26" max="26" width="11.5" style="3" customWidth="1"/>
    <col min="27" max="27" width="5.125" style="3" customWidth="1"/>
    <col min="28" max="28" width="5.5" style="3" customWidth="1"/>
    <col min="29" max="29" width="7.5" style="135" customWidth="1"/>
    <col min="30" max="35" width="5.625" style="4" hidden="1" customWidth="1" outlineLevel="1"/>
    <col min="36" max="36" width="14.875" style="4" hidden="1" customWidth="1" outlineLevel="1"/>
    <col min="37" max="37" width="13.625" style="4" customWidth="1" collapsed="1"/>
    <col min="38" max="41" width="5.625" style="4" hidden="1" customWidth="1" outlineLevel="1"/>
    <col min="42" max="43" width="7.375" style="4" hidden="1" customWidth="1" outlineLevel="1"/>
    <col min="44" max="44" width="5.625" style="4" hidden="1" customWidth="1" outlineLevel="1"/>
    <col min="45" max="48" width="8.625" style="4" hidden="1" customWidth="1" outlineLevel="1"/>
    <col min="49" max="49" width="14.625" style="4" hidden="1" customWidth="1" outlineLevel="1"/>
    <col min="50" max="50" width="13.625" style="4" customWidth="1" collapsed="1"/>
    <col min="51" max="52" width="8.625" style="4" hidden="1" customWidth="1" outlineLevel="1"/>
    <col min="53" max="54" width="11.25" style="4" hidden="1" customWidth="1" outlineLevel="1"/>
    <col min="55" max="71" width="8.625" style="4" hidden="1" customWidth="1" outlineLevel="2"/>
    <col min="72" max="74" width="10.25" style="4" hidden="1" customWidth="1" outlineLevel="2"/>
    <col min="75" max="76" width="8.625" style="4" hidden="1" customWidth="1" outlineLevel="1"/>
    <col min="77" max="77" width="8.625" style="4" customWidth="1" collapsed="1"/>
    <col min="78" max="78" width="13.75" style="4" customWidth="1"/>
    <col min="79" max="83" width="13.625" style="4" hidden="1" customWidth="1" outlineLevel="1"/>
    <col min="84" max="84" width="13.625" style="4" customWidth="1" collapsed="1"/>
    <col min="85" max="16384" width="9" style="3"/>
  </cols>
  <sheetData>
    <row r="1" customHeight="1" spans="1:1">
      <c r="A1" s="5" t="s">
        <v>311</v>
      </c>
    </row>
    <row r="2" s="1" customFormat="1" ht="30" customHeight="1" spans="1:84">
      <c r="A2" s="6" t="s">
        <v>717</v>
      </c>
      <c r="B2" s="6"/>
      <c r="C2" s="6"/>
      <c r="D2" s="6"/>
      <c r="E2" s="6"/>
      <c r="F2" s="6"/>
      <c r="G2" s="6"/>
      <c r="H2" s="6"/>
      <c r="I2" s="6"/>
      <c r="J2" s="6"/>
      <c r="K2" s="6"/>
      <c r="L2" s="6"/>
      <c r="M2" s="6"/>
      <c r="N2" s="6"/>
      <c r="O2" s="6"/>
      <c r="P2" s="6"/>
      <c r="Q2" s="6"/>
      <c r="R2" s="6"/>
      <c r="S2" s="6"/>
      <c r="T2" s="6"/>
      <c r="U2" s="6"/>
      <c r="V2" s="6"/>
      <c r="W2" s="6"/>
      <c r="X2" s="6"/>
      <c r="Y2" s="6"/>
      <c r="Z2" s="6"/>
      <c r="AA2" s="6"/>
      <c r="AB2" s="6"/>
      <c r="AC2" s="141"/>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row>
    <row r="3" customHeight="1" spans="1:84">
      <c r="A3" s="2" t="str">
        <f>"评估基准日："&amp;TEXT(基本信息输入表!M7,"yyyy年mm月dd日")</f>
        <v>评估基准日：2023年01月31日</v>
      </c>
      <c r="B3" s="2"/>
      <c r="C3" s="2"/>
      <c r="D3" s="2"/>
      <c r="E3" s="2"/>
      <c r="F3" s="2"/>
      <c r="G3" s="2"/>
      <c r="H3" s="2"/>
      <c r="I3" s="2"/>
      <c r="J3" s="2"/>
      <c r="K3" s="2"/>
      <c r="L3" s="2"/>
      <c r="M3" s="2"/>
      <c r="N3" s="2"/>
      <c r="O3" s="2"/>
      <c r="P3" s="2"/>
      <c r="Q3" s="2"/>
      <c r="R3" s="2"/>
      <c r="S3" s="2"/>
      <c r="T3" s="2"/>
      <c r="U3" s="2"/>
      <c r="V3" s="2"/>
      <c r="W3" s="2"/>
      <c r="X3" s="2"/>
      <c r="Y3" s="2"/>
      <c r="Z3" s="2"/>
      <c r="AA3" s="2"/>
      <c r="AB3" s="2"/>
      <c r="AC3" s="14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2"/>
      <c r="BF3" s="22"/>
      <c r="BG3" s="22"/>
      <c r="BH3" s="22"/>
      <c r="BI3" s="22"/>
      <c r="BJ3" s="22"/>
      <c r="BK3" s="22"/>
      <c r="BL3" s="22"/>
      <c r="BM3" s="22"/>
      <c r="BN3" s="22"/>
      <c r="BO3" s="22"/>
      <c r="BP3" s="22"/>
      <c r="BQ3" s="22"/>
      <c r="BR3" s="22"/>
      <c r="BS3" s="22"/>
      <c r="BT3" s="22"/>
      <c r="BU3" s="22"/>
      <c r="BV3" s="22"/>
      <c r="BW3" s="22"/>
      <c r="BX3" s="22"/>
      <c r="BY3" s="22"/>
      <c r="BZ3" s="22"/>
      <c r="CA3" s="22"/>
      <c r="CB3" s="22"/>
      <c r="CC3" s="22"/>
      <c r="CD3" s="22"/>
      <c r="CE3" s="22"/>
      <c r="CF3" s="22"/>
    </row>
    <row r="4" ht="14.1" customHeight="1" spans="1:29">
      <c r="A4" s="2"/>
      <c r="B4" s="2"/>
      <c r="C4" s="2"/>
      <c r="D4" s="2"/>
      <c r="E4" s="2"/>
      <c r="F4" s="2"/>
      <c r="G4" s="2"/>
      <c r="H4" s="2"/>
      <c r="I4" s="2"/>
      <c r="J4" s="2"/>
      <c r="K4" s="2"/>
      <c r="L4" s="2"/>
      <c r="M4" s="2"/>
      <c r="N4" s="2"/>
      <c r="O4" s="2"/>
      <c r="P4" s="2"/>
      <c r="Q4" s="2"/>
      <c r="R4" s="2"/>
      <c r="S4" s="2"/>
      <c r="T4" s="2"/>
      <c r="U4" s="2"/>
      <c r="V4" s="2"/>
      <c r="W4" s="2"/>
      <c r="X4" s="2"/>
      <c r="Y4" s="2"/>
      <c r="Z4" s="2"/>
      <c r="AA4" s="2"/>
      <c r="AB4" s="2" t="s">
        <v>718</v>
      </c>
      <c r="AC4" s="143"/>
    </row>
    <row r="5" customHeight="1" spans="1:84">
      <c r="A5" s="7" t="str">
        <f>基本信息输入表!K6&amp;"："&amp;基本信息输入表!M6</f>
        <v>产权持有单位：山东烟草投资管理有限公司</v>
      </c>
      <c r="B5" s="7"/>
      <c r="C5" s="7"/>
      <c r="D5" s="7"/>
      <c r="E5" s="7"/>
      <c r="F5" s="7"/>
      <c r="G5" s="7"/>
      <c r="H5" s="7"/>
      <c r="I5" s="7"/>
      <c r="J5" s="7"/>
      <c r="K5" s="7"/>
      <c r="L5" s="7"/>
      <c r="M5" s="7"/>
      <c r="N5" s="136"/>
      <c r="O5" s="136"/>
      <c r="P5" s="136"/>
      <c r="Q5" s="136"/>
      <c r="R5" s="136"/>
      <c r="S5" s="136"/>
      <c r="T5" s="136"/>
      <c r="AB5" s="23" t="s">
        <v>227</v>
      </c>
      <c r="AC5" s="143"/>
      <c r="AD5" s="24" t="s">
        <v>372</v>
      </c>
      <c r="AE5" s="24"/>
      <c r="AF5" s="24"/>
      <c r="AG5" s="24"/>
      <c r="AH5" s="24"/>
      <c r="AI5" s="24"/>
      <c r="AJ5" s="24"/>
      <c r="AK5" s="24"/>
      <c r="AL5" s="29" t="s">
        <v>373</v>
      </c>
      <c r="AM5" s="30"/>
      <c r="AN5" s="30"/>
      <c r="AO5" s="30"/>
      <c r="AP5" s="30"/>
      <c r="AQ5" s="30"/>
      <c r="AR5" s="30"/>
      <c r="AS5" s="30"/>
      <c r="AT5" s="30"/>
      <c r="AU5" s="30"/>
      <c r="AV5" s="30"/>
      <c r="AW5" s="30"/>
      <c r="AX5" s="36"/>
      <c r="AY5" s="39" t="s">
        <v>374</v>
      </c>
      <c r="AZ5" s="40"/>
      <c r="BA5" s="40"/>
      <c r="BB5" s="40"/>
      <c r="BC5" s="40"/>
      <c r="BD5" s="40"/>
      <c r="BE5" s="40"/>
      <c r="BF5" s="40"/>
      <c r="BG5" s="40"/>
      <c r="BH5" s="40"/>
      <c r="BI5" s="40"/>
      <c r="BJ5" s="40"/>
      <c r="BK5" s="40"/>
      <c r="BL5" s="40"/>
      <c r="BM5" s="40"/>
      <c r="BN5" s="40"/>
      <c r="BO5" s="40"/>
      <c r="BP5" s="40"/>
      <c r="BQ5" s="40"/>
      <c r="BR5" s="40"/>
      <c r="BS5" s="40"/>
      <c r="BT5" s="40"/>
      <c r="BU5" s="40"/>
      <c r="BV5" s="40"/>
      <c r="BW5" s="40"/>
      <c r="BX5" s="40"/>
      <c r="BY5" s="40"/>
      <c r="BZ5" s="47"/>
      <c r="CA5" s="34" t="s">
        <v>375</v>
      </c>
      <c r="CB5" s="34"/>
      <c r="CC5" s="34"/>
      <c r="CD5" s="34"/>
      <c r="CE5" s="34"/>
      <c r="CF5" s="34"/>
    </row>
    <row r="6" s="2" customFormat="1" customHeight="1" spans="1:84">
      <c r="A6" s="8" t="s">
        <v>228</v>
      </c>
      <c r="B6" s="11" t="s">
        <v>562</v>
      </c>
      <c r="C6" s="8" t="s">
        <v>719</v>
      </c>
      <c r="D6" s="11" t="s">
        <v>720</v>
      </c>
      <c r="E6" s="9" t="s">
        <v>721</v>
      </c>
      <c r="F6" s="9" t="s">
        <v>437</v>
      </c>
      <c r="G6" s="9" t="s">
        <v>722</v>
      </c>
      <c r="H6" s="9" t="s">
        <v>377</v>
      </c>
      <c r="I6" s="9" t="s">
        <v>396</v>
      </c>
      <c r="J6" s="9" t="s">
        <v>723</v>
      </c>
      <c r="K6" s="9" t="s">
        <v>474</v>
      </c>
      <c r="L6" s="9" t="s">
        <v>724</v>
      </c>
      <c r="M6" s="9" t="s">
        <v>725</v>
      </c>
      <c r="N6" s="11" t="s">
        <v>579</v>
      </c>
      <c r="O6" s="137" t="s">
        <v>523</v>
      </c>
      <c r="P6" s="138"/>
      <c r="Q6" s="139"/>
      <c r="R6" s="137" t="s">
        <v>379</v>
      </c>
      <c r="S6" s="138"/>
      <c r="T6" s="139"/>
      <c r="U6" s="8" t="s">
        <v>202</v>
      </c>
      <c r="V6" s="8"/>
      <c r="W6" s="11" t="s">
        <v>416</v>
      </c>
      <c r="X6" s="8" t="s">
        <v>352</v>
      </c>
      <c r="Y6" s="8"/>
      <c r="Z6" s="8"/>
      <c r="AA6" s="9" t="s">
        <v>205</v>
      </c>
      <c r="AB6" s="9" t="s">
        <v>380</v>
      </c>
      <c r="AC6" s="144"/>
      <c r="AD6" s="24" t="s">
        <v>381</v>
      </c>
      <c r="AE6" s="24" t="s">
        <v>382</v>
      </c>
      <c r="AF6" s="24" t="s">
        <v>383</v>
      </c>
      <c r="AG6" s="25" t="s">
        <v>726</v>
      </c>
      <c r="AH6" s="32" t="s">
        <v>477</v>
      </c>
      <c r="AI6" s="32" t="s">
        <v>386</v>
      </c>
      <c r="AJ6" s="24" t="s">
        <v>387</v>
      </c>
      <c r="AK6" s="24"/>
      <c r="AL6" s="29" t="s">
        <v>388</v>
      </c>
      <c r="AM6" s="30"/>
      <c r="AN6" s="30"/>
      <c r="AO6" s="30"/>
      <c r="AP6" s="30"/>
      <c r="AQ6" s="30"/>
      <c r="AR6" s="36"/>
      <c r="AS6" s="34" t="s">
        <v>389</v>
      </c>
      <c r="AT6" s="34"/>
      <c r="AU6" s="34" t="s">
        <v>390</v>
      </c>
      <c r="AV6" s="34"/>
      <c r="AW6" s="34" t="s">
        <v>391</v>
      </c>
      <c r="AX6" s="41"/>
      <c r="AY6" s="24" t="s">
        <v>392</v>
      </c>
      <c r="AZ6" s="24" t="s">
        <v>419</v>
      </c>
      <c r="BA6" s="24"/>
      <c r="BB6" s="24"/>
      <c r="BC6" s="42" t="s">
        <v>478</v>
      </c>
      <c r="BD6" s="43"/>
      <c r="BE6" s="43"/>
      <c r="BF6" s="43"/>
      <c r="BG6" s="43"/>
      <c r="BH6" s="43"/>
      <c r="BI6" s="43"/>
      <c r="BJ6" s="43"/>
      <c r="BK6" s="43"/>
      <c r="BL6" s="43"/>
      <c r="BM6" s="43"/>
      <c r="BN6" s="43"/>
      <c r="BO6" s="43"/>
      <c r="BP6" s="43"/>
      <c r="BQ6" s="43"/>
      <c r="BR6" s="43"/>
      <c r="BS6" s="43"/>
      <c r="BT6" s="43"/>
      <c r="BU6" s="43"/>
      <c r="BV6" s="43"/>
      <c r="BW6" s="24" t="s">
        <v>352</v>
      </c>
      <c r="BX6" s="24"/>
      <c r="BY6" s="24"/>
      <c r="BZ6" s="147"/>
      <c r="CA6" s="34" t="s">
        <v>204</v>
      </c>
      <c r="CB6" s="34"/>
      <c r="CC6" s="29" t="s">
        <v>394</v>
      </c>
      <c r="CD6" s="36"/>
      <c r="CE6" s="34" t="s">
        <v>395</v>
      </c>
      <c r="CF6" s="41"/>
    </row>
    <row r="7" s="2" customFormat="1" ht="25.5" customHeight="1" spans="1:84">
      <c r="A7" s="8"/>
      <c r="B7" s="12"/>
      <c r="C7" s="8"/>
      <c r="D7" s="12"/>
      <c r="E7" s="8"/>
      <c r="F7" s="8"/>
      <c r="G7" s="8"/>
      <c r="H7" s="8"/>
      <c r="I7" s="8"/>
      <c r="J7" s="8"/>
      <c r="K7" s="8"/>
      <c r="L7" s="8"/>
      <c r="M7" s="8"/>
      <c r="N7" s="12"/>
      <c r="O7" s="139" t="s">
        <v>493</v>
      </c>
      <c r="P7" s="139" t="s">
        <v>495</v>
      </c>
      <c r="Q7" s="139" t="s">
        <v>698</v>
      </c>
      <c r="R7" s="139" t="s">
        <v>493</v>
      </c>
      <c r="S7" s="139" t="s">
        <v>495</v>
      </c>
      <c r="T7" s="139" t="s">
        <v>698</v>
      </c>
      <c r="U7" s="20" t="s">
        <v>493</v>
      </c>
      <c r="V7" s="8" t="s">
        <v>495</v>
      </c>
      <c r="W7" s="12"/>
      <c r="X7" s="8" t="s">
        <v>493</v>
      </c>
      <c r="Y7" s="9" t="s">
        <v>480</v>
      </c>
      <c r="Z7" s="8" t="s">
        <v>495</v>
      </c>
      <c r="AA7" s="8"/>
      <c r="AB7" s="8"/>
      <c r="AC7" s="142"/>
      <c r="AD7" s="24"/>
      <c r="AE7" s="24"/>
      <c r="AF7" s="24"/>
      <c r="AG7" s="24"/>
      <c r="AH7" s="24"/>
      <c r="AI7" s="24"/>
      <c r="AJ7" s="24"/>
      <c r="AK7" s="24"/>
      <c r="AL7" s="34" t="s">
        <v>401</v>
      </c>
      <c r="AM7" s="35" t="s">
        <v>727</v>
      </c>
      <c r="AN7" s="35" t="s">
        <v>699</v>
      </c>
      <c r="AO7" s="35" t="s">
        <v>700</v>
      </c>
      <c r="AP7" s="34" t="s">
        <v>404</v>
      </c>
      <c r="AQ7" s="34" t="s">
        <v>405</v>
      </c>
      <c r="AR7" s="29" t="s">
        <v>406</v>
      </c>
      <c r="AS7" s="34" t="s">
        <v>407</v>
      </c>
      <c r="AT7" s="34" t="s">
        <v>408</v>
      </c>
      <c r="AU7" s="34" t="s">
        <v>407</v>
      </c>
      <c r="AV7" s="34" t="s">
        <v>409</v>
      </c>
      <c r="AW7" s="34"/>
      <c r="AX7" s="45"/>
      <c r="AY7" s="24"/>
      <c r="AZ7" s="24" t="s">
        <v>422</v>
      </c>
      <c r="BA7" s="24" t="s">
        <v>481</v>
      </c>
      <c r="BB7" s="24" t="s">
        <v>423</v>
      </c>
      <c r="BC7" s="46" t="s">
        <v>424</v>
      </c>
      <c r="BD7" s="46" t="s">
        <v>482</v>
      </c>
      <c r="BE7" s="25" t="s">
        <v>728</v>
      </c>
      <c r="BF7" s="25" t="s">
        <v>729</v>
      </c>
      <c r="BG7" s="25" t="s">
        <v>484</v>
      </c>
      <c r="BH7" s="25" t="s">
        <v>485</v>
      </c>
      <c r="BI7" s="25" t="s">
        <v>730</v>
      </c>
      <c r="BJ7" s="25" t="s">
        <v>731</v>
      </c>
      <c r="BK7" s="25" t="s">
        <v>732</v>
      </c>
      <c r="BL7" s="25" t="s">
        <v>733</v>
      </c>
      <c r="BM7" s="25" t="s">
        <v>734</v>
      </c>
      <c r="BN7" s="25" t="s">
        <v>486</v>
      </c>
      <c r="BO7" s="25" t="s">
        <v>735</v>
      </c>
      <c r="BP7" s="46" t="s">
        <v>736</v>
      </c>
      <c r="BQ7" s="46" t="s">
        <v>737</v>
      </c>
      <c r="BR7" s="25" t="s">
        <v>738</v>
      </c>
      <c r="BS7" s="46" t="s">
        <v>491</v>
      </c>
      <c r="BT7" s="25" t="s">
        <v>739</v>
      </c>
      <c r="BU7" s="25" t="s">
        <v>740</v>
      </c>
      <c r="BV7" s="25"/>
      <c r="BW7" s="24" t="s">
        <v>493</v>
      </c>
      <c r="BX7" s="24" t="s">
        <v>494</v>
      </c>
      <c r="BY7" s="24" t="s">
        <v>495</v>
      </c>
      <c r="BZ7" s="47"/>
      <c r="CA7" s="34" t="s">
        <v>496</v>
      </c>
      <c r="CB7" s="34" t="s">
        <v>497</v>
      </c>
      <c r="CC7" s="34" t="s">
        <v>493</v>
      </c>
      <c r="CD7" s="34" t="s">
        <v>495</v>
      </c>
      <c r="CE7" s="34"/>
      <c r="CF7" s="45"/>
    </row>
    <row r="8" customHeight="1" spans="1:84">
      <c r="A8" s="13" t="str">
        <f>IF(E8="","",ROW()-7)</f>
        <v/>
      </c>
      <c r="B8" s="8"/>
      <c r="C8" s="8"/>
      <c r="D8" s="8"/>
      <c r="E8" s="14"/>
      <c r="F8" s="14"/>
      <c r="G8" s="14"/>
      <c r="H8" s="8"/>
      <c r="I8" s="8"/>
      <c r="J8" s="8"/>
      <c r="K8" s="8"/>
      <c r="L8" s="8"/>
      <c r="M8" s="21"/>
      <c r="N8" s="21"/>
      <c r="O8" s="140"/>
      <c r="P8" s="140"/>
      <c r="Q8" s="140"/>
      <c r="R8" s="140"/>
      <c r="S8" s="140"/>
      <c r="T8" s="140"/>
      <c r="U8" s="140">
        <f t="shared" ref="U8:W25" si="0">O8+R8</f>
        <v>0</v>
      </c>
      <c r="V8" s="140">
        <f t="shared" si="0"/>
        <v>0</v>
      </c>
      <c r="W8" s="140">
        <f t="shared" si="0"/>
        <v>0</v>
      </c>
      <c r="X8" s="21"/>
      <c r="Y8" s="9"/>
      <c r="Z8" s="21"/>
      <c r="AA8" s="21" t="str">
        <f>IF(V8-W8=0,"",(Z8-V8+W8)/(V8-W8)*100)</f>
        <v/>
      </c>
      <c r="AB8" s="17"/>
      <c r="AC8" s="136"/>
      <c r="AD8" s="26"/>
      <c r="AE8" s="26"/>
      <c r="AF8" s="26"/>
      <c r="AG8" s="26"/>
      <c r="AH8" s="26"/>
      <c r="AI8" s="26"/>
      <c r="AJ8" s="26"/>
      <c r="AK8" s="26"/>
      <c r="AL8" s="26"/>
      <c r="AM8" s="26"/>
      <c r="AN8" s="26"/>
      <c r="AO8" s="26"/>
      <c r="AP8" s="26"/>
      <c r="AQ8" s="37"/>
      <c r="AR8" s="37"/>
      <c r="AS8" s="26"/>
      <c r="AT8" s="37"/>
      <c r="AU8" s="37"/>
      <c r="AV8" s="37"/>
      <c r="AW8" s="37"/>
      <c r="AX8" s="37"/>
      <c r="AY8" s="37" t="s">
        <v>146</v>
      </c>
      <c r="AZ8" s="37" t="s">
        <v>130</v>
      </c>
      <c r="BA8" s="37"/>
      <c r="BB8" s="37"/>
      <c r="BC8" s="37"/>
      <c r="BD8" s="37"/>
      <c r="BE8" s="146">
        <f>YEAR(J8)</f>
        <v>1900</v>
      </c>
      <c r="BF8" s="37"/>
      <c r="BG8" s="37">
        <f>(基本信息输入表!$M$7-'4-6-4机器设备'!I8)/365</f>
        <v>123.169863013699</v>
      </c>
      <c r="BH8" s="37"/>
      <c r="BI8" s="37">
        <f>BH8/(BH8+BG8)*100</f>
        <v>0</v>
      </c>
      <c r="BJ8" s="37"/>
      <c r="BK8" s="37"/>
      <c r="BL8" s="37" t="str">
        <f>IFERROR((BJ8-BK8)/BJ8*100,"")</f>
        <v/>
      </c>
      <c r="BM8" s="37"/>
      <c r="BN8" s="37"/>
      <c r="BO8" s="37"/>
      <c r="BP8" s="37">
        <f>BO8/1.17*10%</f>
        <v>0</v>
      </c>
      <c r="BQ8" s="37"/>
      <c r="BR8" s="37">
        <f>SUM(BO8:BQ8)</f>
        <v>0</v>
      </c>
      <c r="BS8" s="37">
        <f>BO8/1.17*17%</f>
        <v>0</v>
      </c>
      <c r="BT8" s="37">
        <f>BR8-BS8</f>
        <v>0</v>
      </c>
      <c r="BU8" s="37"/>
      <c r="BV8" s="37"/>
      <c r="BW8" s="37">
        <f>IF(AY8="市场法",BU8,IF(BT8&lt;10,BT8,ROUND(BT8,-1)))</f>
        <v>0</v>
      </c>
      <c r="BX8" s="88">
        <f>IF(AY8="市场法","",BN8)</f>
        <v>0</v>
      </c>
      <c r="BY8" s="148">
        <f>IF(AY8="市场法",BU8,IFERROR(BW8*BX8/100,""))</f>
        <v>0</v>
      </c>
      <c r="BZ8" s="37"/>
      <c r="CA8" s="37" t="str">
        <f>IFERROR((BW8-U8)/U8*100,"")</f>
        <v/>
      </c>
      <c r="CB8" s="37" t="str">
        <f>IFERROR((BY8-V8+W8)/(V8-W8)*100,"")</f>
        <v/>
      </c>
      <c r="CC8" s="37"/>
      <c r="CD8" s="37"/>
      <c r="CE8" s="37"/>
      <c r="CF8" s="37"/>
    </row>
    <row r="9" customHeight="1" spans="1:84">
      <c r="A9" s="13" t="str">
        <f t="shared" ref="A9:A25" si="1">IF(E9="","",ROW()-7)</f>
        <v/>
      </c>
      <c r="B9" s="8"/>
      <c r="C9" s="8"/>
      <c r="D9" s="8"/>
      <c r="E9" s="14"/>
      <c r="F9" s="14"/>
      <c r="G9" s="14"/>
      <c r="H9" s="8"/>
      <c r="I9" s="8"/>
      <c r="J9" s="8"/>
      <c r="K9" s="8"/>
      <c r="L9" s="8"/>
      <c r="M9" s="21"/>
      <c r="N9" s="21"/>
      <c r="O9" s="140"/>
      <c r="P9" s="140"/>
      <c r="Q9" s="140"/>
      <c r="R9" s="140"/>
      <c r="S9" s="140"/>
      <c r="T9" s="140"/>
      <c r="U9" s="140">
        <f t="shared" si="0"/>
        <v>0</v>
      </c>
      <c r="V9" s="140">
        <f t="shared" si="0"/>
        <v>0</v>
      </c>
      <c r="W9" s="140">
        <f t="shared" si="0"/>
        <v>0</v>
      </c>
      <c r="X9" s="21"/>
      <c r="Y9" s="9"/>
      <c r="Z9" s="21"/>
      <c r="AA9" s="21" t="str">
        <f t="shared" ref="AA9:AA28" si="2">IF(V9-W9=0,"",(Z9-V9+W9)/(V9-W9)*100)</f>
        <v/>
      </c>
      <c r="AB9" s="17"/>
      <c r="AC9" s="136"/>
      <c r="AD9" s="26"/>
      <c r="AE9" s="26"/>
      <c r="AF9" s="26"/>
      <c r="AG9" s="26"/>
      <c r="AH9" s="26"/>
      <c r="AI9" s="26"/>
      <c r="AJ9" s="26"/>
      <c r="AK9" s="26"/>
      <c r="AL9" s="26"/>
      <c r="AM9" s="26"/>
      <c r="AN9" s="26"/>
      <c r="AO9" s="26"/>
      <c r="AP9" s="26"/>
      <c r="AQ9" s="38"/>
      <c r="AR9" s="37"/>
      <c r="AS9" s="26"/>
      <c r="AT9" s="37"/>
      <c r="AU9" s="37"/>
      <c r="AV9" s="37"/>
      <c r="AW9" s="37"/>
      <c r="AX9" s="37"/>
      <c r="AY9" s="37"/>
      <c r="AZ9" s="37"/>
      <c r="BA9" s="37"/>
      <c r="BB9" s="37"/>
      <c r="BC9" s="37"/>
      <c r="BD9" s="37"/>
      <c r="BE9" s="146">
        <f t="shared" ref="BE9:BE30" si="3">YEAR(J9)</f>
        <v>1900</v>
      </c>
      <c r="BF9" s="37"/>
      <c r="BG9" s="37" t="e">
        <f>(基本信息输入表!$M$7-'4-6-4机器设备'!#REF!)/365</f>
        <v>#REF!</v>
      </c>
      <c r="BH9" s="37"/>
      <c r="BI9" s="37" t="e">
        <f t="shared" ref="BI9:BI30" si="4">BH9/(BH9+BG9)*100</f>
        <v>#REF!</v>
      </c>
      <c r="BJ9" s="37"/>
      <c r="BK9" s="37"/>
      <c r="BL9" s="37" t="str">
        <f t="shared" ref="BL9:BL30" si="5">IFERROR((BJ9-BK9)/BJ9*100,"")</f>
        <v/>
      </c>
      <c r="BM9" s="37"/>
      <c r="BN9" s="37"/>
      <c r="BO9" s="37"/>
      <c r="BP9" s="37">
        <f t="shared" ref="BP9:BP30" si="6">BO9/1.17*10%</f>
        <v>0</v>
      </c>
      <c r="BQ9" s="37"/>
      <c r="BR9" s="37">
        <f t="shared" ref="BR9:BR30" si="7">SUM(BO9:BQ9)</f>
        <v>0</v>
      </c>
      <c r="BS9" s="37">
        <f t="shared" ref="BS9:BS30" si="8">BO9/1.17*17%</f>
        <v>0</v>
      </c>
      <c r="BT9" s="37">
        <f t="shared" ref="BT9:BT30" si="9">BR9-BS9</f>
        <v>0</v>
      </c>
      <c r="BU9" s="37"/>
      <c r="BV9" s="37"/>
      <c r="BW9" s="37">
        <f t="shared" ref="BW9:BW30" si="10">IF(AY9="市场法",BU9,IF(BT9&lt;10,BT9,ROUND(BT9,-1)))</f>
        <v>0</v>
      </c>
      <c r="BX9" s="88">
        <f t="shared" ref="BX9:BX30" si="11">IF(AY9="市场法","",BN9)</f>
        <v>0</v>
      </c>
      <c r="BY9" s="148">
        <f t="shared" ref="BY9:BY25" si="12">IF(AY9="市场法",BU9,IFERROR(BW9*BX9/100,""))</f>
        <v>0</v>
      </c>
      <c r="BZ9" s="37"/>
      <c r="CA9" s="37" t="str">
        <f t="shared" ref="CA9:CA30" si="13">IFERROR((BW9-U9)/U9*100,"")</f>
        <v/>
      </c>
      <c r="CB9" s="37" t="str">
        <f t="shared" ref="CB9:CB30" si="14">IFERROR((BY9-V9+W9)/(V9-W9)*100,"")</f>
        <v/>
      </c>
      <c r="CC9" s="37"/>
      <c r="CD9" s="37"/>
      <c r="CE9" s="37"/>
      <c r="CF9" s="37"/>
    </row>
    <row r="10" customHeight="1" spans="1:84">
      <c r="A10" s="13" t="str">
        <f t="shared" si="1"/>
        <v/>
      </c>
      <c r="B10" s="8"/>
      <c r="C10" s="8"/>
      <c r="D10" s="8"/>
      <c r="E10" s="14"/>
      <c r="F10" s="14"/>
      <c r="G10" s="14"/>
      <c r="H10" s="8"/>
      <c r="I10" s="8"/>
      <c r="J10" s="8"/>
      <c r="K10" s="8"/>
      <c r="L10" s="8"/>
      <c r="M10" s="21"/>
      <c r="N10" s="21"/>
      <c r="O10" s="140"/>
      <c r="P10" s="140"/>
      <c r="Q10" s="140"/>
      <c r="R10" s="140"/>
      <c r="S10" s="140"/>
      <c r="T10" s="140"/>
      <c r="U10" s="140">
        <f t="shared" si="0"/>
        <v>0</v>
      </c>
      <c r="V10" s="140">
        <f t="shared" si="0"/>
        <v>0</v>
      </c>
      <c r="W10" s="140">
        <f t="shared" si="0"/>
        <v>0</v>
      </c>
      <c r="X10" s="21"/>
      <c r="Y10" s="9"/>
      <c r="Z10" s="21"/>
      <c r="AA10" s="21" t="str">
        <f t="shared" si="2"/>
        <v/>
      </c>
      <c r="AB10" s="17"/>
      <c r="AC10" s="136"/>
      <c r="AD10" s="26"/>
      <c r="AE10" s="26"/>
      <c r="AF10" s="26"/>
      <c r="AG10" s="26"/>
      <c r="AH10" s="26"/>
      <c r="AI10" s="26"/>
      <c r="AJ10" s="26"/>
      <c r="AK10" s="26"/>
      <c r="AL10" s="26"/>
      <c r="AM10" s="26"/>
      <c r="AN10" s="26"/>
      <c r="AO10" s="26"/>
      <c r="AP10" s="26"/>
      <c r="AQ10" s="38"/>
      <c r="AR10" s="37"/>
      <c r="AS10" s="26"/>
      <c r="AT10" s="37"/>
      <c r="AU10" s="37"/>
      <c r="AV10" s="37"/>
      <c r="AW10" s="37"/>
      <c r="AX10" s="37"/>
      <c r="AY10" s="37"/>
      <c r="AZ10" s="37"/>
      <c r="BA10" s="37"/>
      <c r="BB10" s="37"/>
      <c r="BC10" s="37"/>
      <c r="BD10" s="37"/>
      <c r="BE10" s="146">
        <f t="shared" si="3"/>
        <v>1900</v>
      </c>
      <c r="BF10" s="37"/>
      <c r="BG10" s="37" t="e">
        <f>(基本信息输入表!$M$7-'4-6-4机器设备'!#REF!)/365</f>
        <v>#REF!</v>
      </c>
      <c r="BH10" s="37"/>
      <c r="BI10" s="37" t="e">
        <f t="shared" si="4"/>
        <v>#REF!</v>
      </c>
      <c r="BJ10" s="37"/>
      <c r="BK10" s="37"/>
      <c r="BL10" s="37" t="str">
        <f t="shared" si="5"/>
        <v/>
      </c>
      <c r="BM10" s="37"/>
      <c r="BN10" s="37"/>
      <c r="BO10" s="37"/>
      <c r="BP10" s="37">
        <f t="shared" si="6"/>
        <v>0</v>
      </c>
      <c r="BQ10" s="37"/>
      <c r="BR10" s="37">
        <f t="shared" si="7"/>
        <v>0</v>
      </c>
      <c r="BS10" s="37">
        <f t="shared" si="8"/>
        <v>0</v>
      </c>
      <c r="BT10" s="37">
        <f t="shared" si="9"/>
        <v>0</v>
      </c>
      <c r="BU10" s="37"/>
      <c r="BV10" s="37"/>
      <c r="BW10" s="37">
        <f t="shared" si="10"/>
        <v>0</v>
      </c>
      <c r="BX10" s="88">
        <f t="shared" si="11"/>
        <v>0</v>
      </c>
      <c r="BY10" s="148">
        <f t="shared" si="12"/>
        <v>0</v>
      </c>
      <c r="BZ10" s="37"/>
      <c r="CA10" s="37" t="str">
        <f t="shared" si="13"/>
        <v/>
      </c>
      <c r="CB10" s="37" t="str">
        <f t="shared" si="14"/>
        <v/>
      </c>
      <c r="CC10" s="37"/>
      <c r="CD10" s="37"/>
      <c r="CE10" s="37"/>
      <c r="CF10" s="37"/>
    </row>
    <row r="11" customHeight="1" spans="1:84">
      <c r="A11" s="13" t="str">
        <f t="shared" si="1"/>
        <v/>
      </c>
      <c r="B11" s="8"/>
      <c r="C11" s="8"/>
      <c r="D11" s="8"/>
      <c r="E11" s="14"/>
      <c r="F11" s="14"/>
      <c r="G11" s="14"/>
      <c r="H11" s="8"/>
      <c r="I11" s="8"/>
      <c r="J11" s="8"/>
      <c r="K11" s="8"/>
      <c r="L11" s="8"/>
      <c r="M11" s="21"/>
      <c r="N11" s="21"/>
      <c r="O11" s="140"/>
      <c r="P11" s="140"/>
      <c r="Q11" s="140"/>
      <c r="R11" s="140"/>
      <c r="S11" s="140"/>
      <c r="T11" s="140"/>
      <c r="U11" s="140">
        <f t="shared" si="0"/>
        <v>0</v>
      </c>
      <c r="V11" s="140">
        <f t="shared" si="0"/>
        <v>0</v>
      </c>
      <c r="W11" s="140">
        <f t="shared" si="0"/>
        <v>0</v>
      </c>
      <c r="X11" s="21"/>
      <c r="Y11" s="9"/>
      <c r="Z11" s="21"/>
      <c r="AA11" s="21" t="str">
        <f t="shared" si="2"/>
        <v/>
      </c>
      <c r="AB11" s="17"/>
      <c r="AC11" s="136"/>
      <c r="AD11" s="26"/>
      <c r="AE11" s="26"/>
      <c r="AF11" s="26"/>
      <c r="AG11" s="26"/>
      <c r="AH11" s="26"/>
      <c r="AI11" s="26"/>
      <c r="AJ11" s="26"/>
      <c r="AK11" s="26"/>
      <c r="AL11" s="26"/>
      <c r="AM11" s="26"/>
      <c r="AN11" s="26"/>
      <c r="AO11" s="26"/>
      <c r="AP11" s="26"/>
      <c r="AQ11" s="38"/>
      <c r="AR11" s="37"/>
      <c r="AS11" s="26"/>
      <c r="AT11" s="37"/>
      <c r="AU11" s="37"/>
      <c r="AV11" s="37"/>
      <c r="AW11" s="37"/>
      <c r="AX11" s="37"/>
      <c r="AY11" s="37"/>
      <c r="AZ11" s="37"/>
      <c r="BA11" s="37"/>
      <c r="BB11" s="37"/>
      <c r="BC11" s="37"/>
      <c r="BD11" s="37"/>
      <c r="BE11" s="146">
        <f t="shared" si="3"/>
        <v>1900</v>
      </c>
      <c r="BF11" s="37"/>
      <c r="BG11" s="37" t="e">
        <f>(基本信息输入表!$M$7-'4-6-4机器设备'!#REF!)/365</f>
        <v>#REF!</v>
      </c>
      <c r="BH11" s="37"/>
      <c r="BI11" s="37" t="e">
        <f t="shared" si="4"/>
        <v>#REF!</v>
      </c>
      <c r="BJ11" s="37"/>
      <c r="BK11" s="37"/>
      <c r="BL11" s="37" t="str">
        <f t="shared" si="5"/>
        <v/>
      </c>
      <c r="BM11" s="37"/>
      <c r="BN11" s="37"/>
      <c r="BO11" s="37"/>
      <c r="BP11" s="37">
        <f t="shared" si="6"/>
        <v>0</v>
      </c>
      <c r="BQ11" s="37"/>
      <c r="BR11" s="37">
        <f t="shared" si="7"/>
        <v>0</v>
      </c>
      <c r="BS11" s="37">
        <f t="shared" si="8"/>
        <v>0</v>
      </c>
      <c r="BT11" s="37">
        <f t="shared" si="9"/>
        <v>0</v>
      </c>
      <c r="BU11" s="37"/>
      <c r="BV11" s="37"/>
      <c r="BW11" s="37">
        <f t="shared" si="10"/>
        <v>0</v>
      </c>
      <c r="BX11" s="88">
        <f t="shared" si="11"/>
        <v>0</v>
      </c>
      <c r="BY11" s="148">
        <f t="shared" si="12"/>
        <v>0</v>
      </c>
      <c r="BZ11" s="37"/>
      <c r="CA11" s="37" t="str">
        <f t="shared" si="13"/>
        <v/>
      </c>
      <c r="CB11" s="37" t="str">
        <f t="shared" si="14"/>
        <v/>
      </c>
      <c r="CC11" s="37"/>
      <c r="CD11" s="37"/>
      <c r="CE11" s="37"/>
      <c r="CF11" s="37"/>
    </row>
    <row r="12" customHeight="1" spans="1:84">
      <c r="A12" s="13" t="str">
        <f t="shared" si="1"/>
        <v/>
      </c>
      <c r="B12" s="8"/>
      <c r="C12" s="8"/>
      <c r="D12" s="8"/>
      <c r="E12" s="14"/>
      <c r="F12" s="14"/>
      <c r="G12" s="14"/>
      <c r="H12" s="8"/>
      <c r="I12" s="8"/>
      <c r="J12" s="8"/>
      <c r="K12" s="8"/>
      <c r="L12" s="8"/>
      <c r="M12" s="21"/>
      <c r="N12" s="21"/>
      <c r="O12" s="140"/>
      <c r="P12" s="140"/>
      <c r="Q12" s="140"/>
      <c r="R12" s="140"/>
      <c r="S12" s="140"/>
      <c r="T12" s="140"/>
      <c r="U12" s="140">
        <f t="shared" si="0"/>
        <v>0</v>
      </c>
      <c r="V12" s="140">
        <f t="shared" si="0"/>
        <v>0</v>
      </c>
      <c r="W12" s="140">
        <f t="shared" si="0"/>
        <v>0</v>
      </c>
      <c r="X12" s="21"/>
      <c r="Y12" s="9"/>
      <c r="Z12" s="21"/>
      <c r="AA12" s="21" t="str">
        <f t="shared" si="2"/>
        <v/>
      </c>
      <c r="AB12" s="17"/>
      <c r="AC12" s="136"/>
      <c r="AD12" s="26"/>
      <c r="AE12" s="26"/>
      <c r="AF12" s="26"/>
      <c r="AG12" s="26"/>
      <c r="AH12" s="26"/>
      <c r="AI12" s="26"/>
      <c r="AJ12" s="26"/>
      <c r="AK12" s="26"/>
      <c r="AL12" s="26"/>
      <c r="AM12" s="26"/>
      <c r="AN12" s="26"/>
      <c r="AO12" s="26"/>
      <c r="AP12" s="26"/>
      <c r="AQ12" s="38"/>
      <c r="AR12" s="37"/>
      <c r="AS12" s="26"/>
      <c r="AT12" s="37"/>
      <c r="AU12" s="37"/>
      <c r="AV12" s="37"/>
      <c r="AW12" s="37"/>
      <c r="AX12" s="37"/>
      <c r="AY12" s="37"/>
      <c r="AZ12" s="37"/>
      <c r="BA12" s="37"/>
      <c r="BB12" s="37"/>
      <c r="BC12" s="37"/>
      <c r="BD12" s="37"/>
      <c r="BE12" s="146">
        <f t="shared" si="3"/>
        <v>1900</v>
      </c>
      <c r="BF12" s="37"/>
      <c r="BG12" s="37" t="e">
        <f>(基本信息输入表!$M$7-'4-6-4机器设备'!#REF!)/365</f>
        <v>#REF!</v>
      </c>
      <c r="BH12" s="37"/>
      <c r="BI12" s="37" t="e">
        <f t="shared" si="4"/>
        <v>#REF!</v>
      </c>
      <c r="BJ12" s="37"/>
      <c r="BK12" s="37"/>
      <c r="BL12" s="37" t="str">
        <f t="shared" si="5"/>
        <v/>
      </c>
      <c r="BM12" s="37"/>
      <c r="BN12" s="37"/>
      <c r="BO12" s="37"/>
      <c r="BP12" s="37">
        <f t="shared" si="6"/>
        <v>0</v>
      </c>
      <c r="BQ12" s="37"/>
      <c r="BR12" s="37">
        <f t="shared" si="7"/>
        <v>0</v>
      </c>
      <c r="BS12" s="37">
        <f t="shared" si="8"/>
        <v>0</v>
      </c>
      <c r="BT12" s="37">
        <f t="shared" si="9"/>
        <v>0</v>
      </c>
      <c r="BU12" s="37"/>
      <c r="BV12" s="37"/>
      <c r="BW12" s="37">
        <f t="shared" si="10"/>
        <v>0</v>
      </c>
      <c r="BX12" s="88">
        <f t="shared" si="11"/>
        <v>0</v>
      </c>
      <c r="BY12" s="148">
        <f t="shared" si="12"/>
        <v>0</v>
      </c>
      <c r="BZ12" s="37"/>
      <c r="CA12" s="37" t="str">
        <f t="shared" si="13"/>
        <v/>
      </c>
      <c r="CB12" s="37" t="str">
        <f t="shared" si="14"/>
        <v/>
      </c>
      <c r="CC12" s="37"/>
      <c r="CD12" s="37"/>
      <c r="CE12" s="37"/>
      <c r="CF12" s="37"/>
    </row>
    <row r="13" customHeight="1" spans="1:84">
      <c r="A13" s="13" t="str">
        <f t="shared" si="1"/>
        <v/>
      </c>
      <c r="B13" s="8"/>
      <c r="C13" s="8"/>
      <c r="D13" s="8"/>
      <c r="E13" s="14"/>
      <c r="F13" s="14"/>
      <c r="G13" s="14"/>
      <c r="H13" s="8"/>
      <c r="I13" s="8"/>
      <c r="J13" s="8"/>
      <c r="K13" s="8"/>
      <c r="L13" s="8"/>
      <c r="M13" s="21"/>
      <c r="N13" s="21"/>
      <c r="O13" s="140"/>
      <c r="P13" s="140"/>
      <c r="Q13" s="140"/>
      <c r="R13" s="140"/>
      <c r="S13" s="140"/>
      <c r="T13" s="140"/>
      <c r="U13" s="140">
        <f t="shared" si="0"/>
        <v>0</v>
      </c>
      <c r="V13" s="140">
        <f t="shared" si="0"/>
        <v>0</v>
      </c>
      <c r="W13" s="140">
        <f t="shared" si="0"/>
        <v>0</v>
      </c>
      <c r="X13" s="21"/>
      <c r="Y13" s="9"/>
      <c r="Z13" s="21"/>
      <c r="AA13" s="21" t="str">
        <f t="shared" si="2"/>
        <v/>
      </c>
      <c r="AB13" s="17"/>
      <c r="AC13" s="136"/>
      <c r="AD13" s="26"/>
      <c r="AE13" s="26"/>
      <c r="AF13" s="26"/>
      <c r="AG13" s="26"/>
      <c r="AH13" s="26"/>
      <c r="AI13" s="26"/>
      <c r="AJ13" s="26"/>
      <c r="AK13" s="26"/>
      <c r="AL13" s="26"/>
      <c r="AM13" s="26"/>
      <c r="AN13" s="26"/>
      <c r="AO13" s="26"/>
      <c r="AP13" s="26"/>
      <c r="AQ13" s="38"/>
      <c r="AR13" s="37"/>
      <c r="AS13" s="26"/>
      <c r="AT13" s="37"/>
      <c r="AU13" s="37"/>
      <c r="AV13" s="37"/>
      <c r="AW13" s="37"/>
      <c r="AX13" s="37"/>
      <c r="AY13" s="37"/>
      <c r="AZ13" s="37"/>
      <c r="BA13" s="37"/>
      <c r="BB13" s="37"/>
      <c r="BC13" s="37"/>
      <c r="BD13" s="37"/>
      <c r="BE13" s="146">
        <f t="shared" si="3"/>
        <v>1900</v>
      </c>
      <c r="BF13" s="37"/>
      <c r="BG13" s="37" t="e">
        <f>(基本信息输入表!$M$7-'4-6-4机器设备'!#REF!)/365</f>
        <v>#REF!</v>
      </c>
      <c r="BH13" s="37"/>
      <c r="BI13" s="37" t="e">
        <f t="shared" si="4"/>
        <v>#REF!</v>
      </c>
      <c r="BJ13" s="37"/>
      <c r="BK13" s="37"/>
      <c r="BL13" s="37" t="str">
        <f t="shared" si="5"/>
        <v/>
      </c>
      <c r="BM13" s="37"/>
      <c r="BN13" s="37"/>
      <c r="BO13" s="37"/>
      <c r="BP13" s="37">
        <f t="shared" si="6"/>
        <v>0</v>
      </c>
      <c r="BQ13" s="37"/>
      <c r="BR13" s="37">
        <f t="shared" si="7"/>
        <v>0</v>
      </c>
      <c r="BS13" s="37">
        <f t="shared" si="8"/>
        <v>0</v>
      </c>
      <c r="BT13" s="37">
        <f t="shared" si="9"/>
        <v>0</v>
      </c>
      <c r="BU13" s="37"/>
      <c r="BV13" s="37"/>
      <c r="BW13" s="37">
        <f t="shared" si="10"/>
        <v>0</v>
      </c>
      <c r="BX13" s="88">
        <f t="shared" si="11"/>
        <v>0</v>
      </c>
      <c r="BY13" s="148">
        <f t="shared" si="12"/>
        <v>0</v>
      </c>
      <c r="BZ13" s="37"/>
      <c r="CA13" s="37" t="str">
        <f t="shared" si="13"/>
        <v/>
      </c>
      <c r="CB13" s="37" t="str">
        <f t="shared" si="14"/>
        <v/>
      </c>
      <c r="CC13" s="37"/>
      <c r="CD13" s="37"/>
      <c r="CE13" s="37"/>
      <c r="CF13" s="37"/>
    </row>
    <row r="14" customHeight="1" spans="1:84">
      <c r="A14" s="13" t="str">
        <f t="shared" si="1"/>
        <v/>
      </c>
      <c r="B14" s="8"/>
      <c r="C14" s="8"/>
      <c r="D14" s="8"/>
      <c r="E14" s="14"/>
      <c r="F14" s="14"/>
      <c r="G14" s="14"/>
      <c r="H14" s="8"/>
      <c r="I14" s="8"/>
      <c r="J14" s="8"/>
      <c r="K14" s="8"/>
      <c r="L14" s="8"/>
      <c r="M14" s="21"/>
      <c r="N14" s="21"/>
      <c r="O14" s="140"/>
      <c r="P14" s="140"/>
      <c r="Q14" s="140"/>
      <c r="R14" s="140"/>
      <c r="S14" s="140"/>
      <c r="T14" s="140"/>
      <c r="U14" s="140">
        <f t="shared" si="0"/>
        <v>0</v>
      </c>
      <c r="V14" s="140">
        <f t="shared" si="0"/>
        <v>0</v>
      </c>
      <c r="W14" s="140">
        <f t="shared" si="0"/>
        <v>0</v>
      </c>
      <c r="X14" s="21"/>
      <c r="Y14" s="9"/>
      <c r="Z14" s="21"/>
      <c r="AA14" s="21" t="str">
        <f t="shared" si="2"/>
        <v/>
      </c>
      <c r="AB14" s="17"/>
      <c r="AC14" s="136"/>
      <c r="AD14" s="26"/>
      <c r="AE14" s="26"/>
      <c r="AF14" s="26"/>
      <c r="AG14" s="26"/>
      <c r="AH14" s="26"/>
      <c r="AI14" s="26"/>
      <c r="AJ14" s="26"/>
      <c r="AK14" s="26"/>
      <c r="AL14" s="26"/>
      <c r="AM14" s="26"/>
      <c r="AN14" s="26"/>
      <c r="AO14" s="26"/>
      <c r="AP14" s="26"/>
      <c r="AQ14" s="38"/>
      <c r="AR14" s="37"/>
      <c r="AS14" s="26"/>
      <c r="AT14" s="37"/>
      <c r="AU14" s="37"/>
      <c r="AV14" s="37"/>
      <c r="AW14" s="37"/>
      <c r="AX14" s="37"/>
      <c r="AY14" s="37"/>
      <c r="AZ14" s="37"/>
      <c r="BA14" s="37"/>
      <c r="BB14" s="37"/>
      <c r="BC14" s="37"/>
      <c r="BD14" s="37"/>
      <c r="BE14" s="146">
        <f t="shared" si="3"/>
        <v>1900</v>
      </c>
      <c r="BF14" s="37"/>
      <c r="BG14" s="37" t="e">
        <f>(基本信息输入表!$M$7-'4-6-4机器设备'!#REF!)/365</f>
        <v>#REF!</v>
      </c>
      <c r="BH14" s="37"/>
      <c r="BI14" s="37" t="e">
        <f t="shared" si="4"/>
        <v>#REF!</v>
      </c>
      <c r="BJ14" s="37"/>
      <c r="BK14" s="37"/>
      <c r="BL14" s="37" t="str">
        <f t="shared" si="5"/>
        <v/>
      </c>
      <c r="BM14" s="37"/>
      <c r="BN14" s="37"/>
      <c r="BO14" s="37"/>
      <c r="BP14" s="37">
        <f t="shared" si="6"/>
        <v>0</v>
      </c>
      <c r="BQ14" s="37"/>
      <c r="BR14" s="37">
        <f t="shared" si="7"/>
        <v>0</v>
      </c>
      <c r="BS14" s="37">
        <f t="shared" si="8"/>
        <v>0</v>
      </c>
      <c r="BT14" s="37">
        <f t="shared" si="9"/>
        <v>0</v>
      </c>
      <c r="BU14" s="37"/>
      <c r="BV14" s="37"/>
      <c r="BW14" s="37">
        <f t="shared" si="10"/>
        <v>0</v>
      </c>
      <c r="BX14" s="88">
        <f t="shared" si="11"/>
        <v>0</v>
      </c>
      <c r="BY14" s="148">
        <f t="shared" si="12"/>
        <v>0</v>
      </c>
      <c r="BZ14" s="37"/>
      <c r="CA14" s="37" t="str">
        <f t="shared" si="13"/>
        <v/>
      </c>
      <c r="CB14" s="37" t="str">
        <f t="shared" si="14"/>
        <v/>
      </c>
      <c r="CC14" s="37"/>
      <c r="CD14" s="37"/>
      <c r="CE14" s="37"/>
      <c r="CF14" s="37"/>
    </row>
    <row r="15" customHeight="1" spans="1:84">
      <c r="A15" s="13" t="str">
        <f t="shared" si="1"/>
        <v/>
      </c>
      <c r="B15" s="8"/>
      <c r="C15" s="8"/>
      <c r="D15" s="8"/>
      <c r="E15" s="14"/>
      <c r="F15" s="14"/>
      <c r="G15" s="14"/>
      <c r="H15" s="8"/>
      <c r="I15" s="8"/>
      <c r="J15" s="8"/>
      <c r="K15" s="8"/>
      <c r="L15" s="8"/>
      <c r="M15" s="21"/>
      <c r="N15" s="21"/>
      <c r="O15" s="140"/>
      <c r="P15" s="140"/>
      <c r="Q15" s="140"/>
      <c r="R15" s="140"/>
      <c r="S15" s="140"/>
      <c r="T15" s="140"/>
      <c r="U15" s="140">
        <f t="shared" si="0"/>
        <v>0</v>
      </c>
      <c r="V15" s="140">
        <f t="shared" si="0"/>
        <v>0</v>
      </c>
      <c r="W15" s="140">
        <f t="shared" si="0"/>
        <v>0</v>
      </c>
      <c r="X15" s="21"/>
      <c r="Y15" s="9"/>
      <c r="Z15" s="21"/>
      <c r="AA15" s="21" t="str">
        <f t="shared" si="2"/>
        <v/>
      </c>
      <c r="AB15" s="17"/>
      <c r="AC15" s="136"/>
      <c r="AD15" s="26"/>
      <c r="AE15" s="26"/>
      <c r="AF15" s="26"/>
      <c r="AG15" s="26"/>
      <c r="AH15" s="26"/>
      <c r="AI15" s="26"/>
      <c r="AJ15" s="26"/>
      <c r="AK15" s="26"/>
      <c r="AL15" s="26"/>
      <c r="AM15" s="26"/>
      <c r="AN15" s="26"/>
      <c r="AO15" s="26"/>
      <c r="AP15" s="26"/>
      <c r="AQ15" s="38"/>
      <c r="AR15" s="37"/>
      <c r="AS15" s="26"/>
      <c r="AT15" s="37"/>
      <c r="AU15" s="37"/>
      <c r="AV15" s="37"/>
      <c r="AW15" s="37"/>
      <c r="AX15" s="37"/>
      <c r="AY15" s="37"/>
      <c r="AZ15" s="37"/>
      <c r="BA15" s="37"/>
      <c r="BB15" s="37"/>
      <c r="BC15" s="37"/>
      <c r="BD15" s="37"/>
      <c r="BE15" s="146">
        <f t="shared" si="3"/>
        <v>1900</v>
      </c>
      <c r="BF15" s="37"/>
      <c r="BG15" s="37" t="e">
        <f>(基本信息输入表!$M$7-'4-6-4机器设备'!#REF!)/365</f>
        <v>#REF!</v>
      </c>
      <c r="BH15" s="37"/>
      <c r="BI15" s="37" t="e">
        <f t="shared" si="4"/>
        <v>#REF!</v>
      </c>
      <c r="BJ15" s="37"/>
      <c r="BK15" s="37"/>
      <c r="BL15" s="37" t="str">
        <f t="shared" si="5"/>
        <v/>
      </c>
      <c r="BM15" s="37"/>
      <c r="BN15" s="37"/>
      <c r="BO15" s="37"/>
      <c r="BP15" s="37">
        <f t="shared" si="6"/>
        <v>0</v>
      </c>
      <c r="BQ15" s="37"/>
      <c r="BR15" s="37">
        <f t="shared" si="7"/>
        <v>0</v>
      </c>
      <c r="BS15" s="37">
        <f t="shared" si="8"/>
        <v>0</v>
      </c>
      <c r="BT15" s="37">
        <f t="shared" si="9"/>
        <v>0</v>
      </c>
      <c r="BU15" s="37"/>
      <c r="BV15" s="37"/>
      <c r="BW15" s="37">
        <f t="shared" si="10"/>
        <v>0</v>
      </c>
      <c r="BX15" s="88">
        <f t="shared" si="11"/>
        <v>0</v>
      </c>
      <c r="BY15" s="148">
        <f t="shared" si="12"/>
        <v>0</v>
      </c>
      <c r="BZ15" s="37"/>
      <c r="CA15" s="37" t="str">
        <f t="shared" si="13"/>
        <v/>
      </c>
      <c r="CB15" s="37" t="str">
        <f t="shared" si="14"/>
        <v/>
      </c>
      <c r="CC15" s="37"/>
      <c r="CD15" s="37"/>
      <c r="CE15" s="37"/>
      <c r="CF15" s="37"/>
    </row>
    <row r="16" customHeight="1" spans="1:84">
      <c r="A16" s="13" t="str">
        <f t="shared" si="1"/>
        <v/>
      </c>
      <c r="B16" s="8"/>
      <c r="C16" s="8"/>
      <c r="D16" s="8"/>
      <c r="E16" s="14"/>
      <c r="F16" s="14"/>
      <c r="G16" s="14"/>
      <c r="H16" s="8"/>
      <c r="I16" s="8"/>
      <c r="J16" s="8"/>
      <c r="K16" s="8"/>
      <c r="L16" s="8"/>
      <c r="M16" s="21"/>
      <c r="N16" s="21"/>
      <c r="O16" s="140"/>
      <c r="P16" s="140"/>
      <c r="Q16" s="140"/>
      <c r="R16" s="140"/>
      <c r="S16" s="140"/>
      <c r="T16" s="140"/>
      <c r="U16" s="140">
        <f t="shared" si="0"/>
        <v>0</v>
      </c>
      <c r="V16" s="140">
        <f t="shared" si="0"/>
        <v>0</v>
      </c>
      <c r="W16" s="140">
        <f t="shared" si="0"/>
        <v>0</v>
      </c>
      <c r="X16" s="21"/>
      <c r="Y16" s="9"/>
      <c r="Z16" s="21"/>
      <c r="AA16" s="21" t="str">
        <f t="shared" si="2"/>
        <v/>
      </c>
      <c r="AB16" s="17"/>
      <c r="AC16" s="136"/>
      <c r="AD16" s="26"/>
      <c r="AE16" s="26"/>
      <c r="AF16" s="26"/>
      <c r="AG16" s="26"/>
      <c r="AH16" s="26"/>
      <c r="AI16" s="26"/>
      <c r="AJ16" s="26"/>
      <c r="AK16" s="26"/>
      <c r="AL16" s="26"/>
      <c r="AM16" s="26"/>
      <c r="AN16" s="26"/>
      <c r="AO16" s="26"/>
      <c r="AP16" s="26"/>
      <c r="AQ16" s="38"/>
      <c r="AR16" s="37"/>
      <c r="AS16" s="26"/>
      <c r="AT16" s="37"/>
      <c r="AU16" s="37"/>
      <c r="AV16" s="37"/>
      <c r="AW16" s="37"/>
      <c r="AX16" s="37"/>
      <c r="AY16" s="37"/>
      <c r="AZ16" s="37"/>
      <c r="BA16" s="37"/>
      <c r="BB16" s="37"/>
      <c r="BC16" s="37"/>
      <c r="BD16" s="37"/>
      <c r="BE16" s="146">
        <f t="shared" si="3"/>
        <v>1900</v>
      </c>
      <c r="BF16" s="37"/>
      <c r="BG16" s="37" t="e">
        <f>(基本信息输入表!$M$7-'4-6-4机器设备'!#REF!)/365</f>
        <v>#REF!</v>
      </c>
      <c r="BH16" s="37"/>
      <c r="BI16" s="37" t="e">
        <f t="shared" si="4"/>
        <v>#REF!</v>
      </c>
      <c r="BJ16" s="37"/>
      <c r="BK16" s="37"/>
      <c r="BL16" s="37" t="str">
        <f t="shared" si="5"/>
        <v/>
      </c>
      <c r="BM16" s="37"/>
      <c r="BN16" s="37"/>
      <c r="BO16" s="37"/>
      <c r="BP16" s="37">
        <f t="shared" si="6"/>
        <v>0</v>
      </c>
      <c r="BQ16" s="37"/>
      <c r="BR16" s="37">
        <f t="shared" si="7"/>
        <v>0</v>
      </c>
      <c r="BS16" s="37">
        <f t="shared" si="8"/>
        <v>0</v>
      </c>
      <c r="BT16" s="37">
        <f t="shared" si="9"/>
        <v>0</v>
      </c>
      <c r="BU16" s="37"/>
      <c r="BV16" s="37"/>
      <c r="BW16" s="37">
        <f t="shared" si="10"/>
        <v>0</v>
      </c>
      <c r="BX16" s="88">
        <f t="shared" si="11"/>
        <v>0</v>
      </c>
      <c r="BY16" s="148">
        <f t="shared" si="12"/>
        <v>0</v>
      </c>
      <c r="BZ16" s="37"/>
      <c r="CA16" s="37" t="str">
        <f t="shared" si="13"/>
        <v/>
      </c>
      <c r="CB16" s="37" t="str">
        <f t="shared" si="14"/>
        <v/>
      </c>
      <c r="CC16" s="37"/>
      <c r="CD16" s="37"/>
      <c r="CE16" s="37"/>
      <c r="CF16" s="37"/>
    </row>
    <row r="17" customHeight="1" spans="1:84">
      <c r="A17" s="13" t="str">
        <f t="shared" si="1"/>
        <v/>
      </c>
      <c r="B17" s="8"/>
      <c r="C17" s="8"/>
      <c r="D17" s="8"/>
      <c r="E17" s="14"/>
      <c r="F17" s="14"/>
      <c r="G17" s="14"/>
      <c r="H17" s="8"/>
      <c r="I17" s="8"/>
      <c r="J17" s="8"/>
      <c r="K17" s="8"/>
      <c r="L17" s="8"/>
      <c r="M17" s="21"/>
      <c r="N17" s="21"/>
      <c r="O17" s="140"/>
      <c r="P17" s="140"/>
      <c r="Q17" s="140"/>
      <c r="R17" s="140"/>
      <c r="S17" s="140"/>
      <c r="T17" s="140"/>
      <c r="U17" s="140">
        <f t="shared" si="0"/>
        <v>0</v>
      </c>
      <c r="V17" s="140">
        <f t="shared" si="0"/>
        <v>0</v>
      </c>
      <c r="W17" s="140">
        <f t="shared" si="0"/>
        <v>0</v>
      </c>
      <c r="X17" s="21"/>
      <c r="Y17" s="9"/>
      <c r="Z17" s="21"/>
      <c r="AA17" s="21" t="str">
        <f t="shared" si="2"/>
        <v/>
      </c>
      <c r="AB17" s="17"/>
      <c r="AC17" s="136"/>
      <c r="AD17" s="26"/>
      <c r="AE17" s="26"/>
      <c r="AF17" s="26"/>
      <c r="AG17" s="26"/>
      <c r="AH17" s="26"/>
      <c r="AI17" s="26"/>
      <c r="AJ17" s="26"/>
      <c r="AK17" s="26"/>
      <c r="AL17" s="26"/>
      <c r="AM17" s="26"/>
      <c r="AN17" s="26"/>
      <c r="AO17" s="26"/>
      <c r="AP17" s="26"/>
      <c r="AQ17" s="38"/>
      <c r="AR17" s="37"/>
      <c r="AS17" s="26"/>
      <c r="AT17" s="37"/>
      <c r="AU17" s="37"/>
      <c r="AV17" s="37"/>
      <c r="AW17" s="37"/>
      <c r="AX17" s="37"/>
      <c r="AY17" s="37"/>
      <c r="AZ17" s="37"/>
      <c r="BA17" s="37"/>
      <c r="BB17" s="37"/>
      <c r="BC17" s="37"/>
      <c r="BD17" s="37"/>
      <c r="BE17" s="146">
        <f t="shared" si="3"/>
        <v>1900</v>
      </c>
      <c r="BF17" s="37"/>
      <c r="BG17" s="37" t="e">
        <f>(基本信息输入表!$M$7-'4-6-4机器设备'!#REF!)/365</f>
        <v>#REF!</v>
      </c>
      <c r="BH17" s="37"/>
      <c r="BI17" s="37" t="e">
        <f t="shared" si="4"/>
        <v>#REF!</v>
      </c>
      <c r="BJ17" s="37"/>
      <c r="BK17" s="37"/>
      <c r="BL17" s="37" t="str">
        <f t="shared" si="5"/>
        <v/>
      </c>
      <c r="BM17" s="37"/>
      <c r="BN17" s="37"/>
      <c r="BO17" s="37"/>
      <c r="BP17" s="37">
        <f t="shared" si="6"/>
        <v>0</v>
      </c>
      <c r="BQ17" s="37"/>
      <c r="BR17" s="37">
        <f t="shared" si="7"/>
        <v>0</v>
      </c>
      <c r="BS17" s="37">
        <f t="shared" si="8"/>
        <v>0</v>
      </c>
      <c r="BT17" s="37">
        <f t="shared" si="9"/>
        <v>0</v>
      </c>
      <c r="BU17" s="37"/>
      <c r="BV17" s="37"/>
      <c r="BW17" s="37">
        <f t="shared" si="10"/>
        <v>0</v>
      </c>
      <c r="BX17" s="88">
        <f t="shared" si="11"/>
        <v>0</v>
      </c>
      <c r="BY17" s="148">
        <f t="shared" si="12"/>
        <v>0</v>
      </c>
      <c r="BZ17" s="37"/>
      <c r="CA17" s="37" t="str">
        <f t="shared" si="13"/>
        <v/>
      </c>
      <c r="CB17" s="37" t="str">
        <f t="shared" si="14"/>
        <v/>
      </c>
      <c r="CC17" s="37"/>
      <c r="CD17" s="37"/>
      <c r="CE17" s="37"/>
      <c r="CF17" s="37"/>
    </row>
    <row r="18" customHeight="1" spans="1:84">
      <c r="A18" s="13" t="str">
        <f t="shared" si="1"/>
        <v/>
      </c>
      <c r="B18" s="8"/>
      <c r="C18" s="8"/>
      <c r="D18" s="8"/>
      <c r="E18" s="14"/>
      <c r="F18" s="14"/>
      <c r="G18" s="14"/>
      <c r="H18" s="8"/>
      <c r="I18" s="8"/>
      <c r="J18" s="8"/>
      <c r="K18" s="8"/>
      <c r="L18" s="8"/>
      <c r="M18" s="21"/>
      <c r="N18" s="21"/>
      <c r="O18" s="140"/>
      <c r="P18" s="140"/>
      <c r="Q18" s="140"/>
      <c r="R18" s="140"/>
      <c r="S18" s="140"/>
      <c r="T18" s="140"/>
      <c r="U18" s="140">
        <f t="shared" si="0"/>
        <v>0</v>
      </c>
      <c r="V18" s="140">
        <f t="shared" si="0"/>
        <v>0</v>
      </c>
      <c r="W18" s="140">
        <f t="shared" si="0"/>
        <v>0</v>
      </c>
      <c r="X18" s="21"/>
      <c r="Y18" s="9"/>
      <c r="Z18" s="21"/>
      <c r="AA18" s="21" t="str">
        <f t="shared" si="2"/>
        <v/>
      </c>
      <c r="AB18" s="17"/>
      <c r="AC18" s="136"/>
      <c r="AD18" s="26"/>
      <c r="AE18" s="26"/>
      <c r="AF18" s="26"/>
      <c r="AG18" s="26"/>
      <c r="AH18" s="26"/>
      <c r="AI18" s="26"/>
      <c r="AJ18" s="26"/>
      <c r="AK18" s="26"/>
      <c r="AL18" s="26"/>
      <c r="AM18" s="26"/>
      <c r="AN18" s="26"/>
      <c r="AO18" s="26"/>
      <c r="AP18" s="26"/>
      <c r="AQ18" s="38"/>
      <c r="AR18" s="37"/>
      <c r="AS18" s="26"/>
      <c r="AT18" s="37"/>
      <c r="AU18" s="37"/>
      <c r="AV18" s="37"/>
      <c r="AW18" s="37"/>
      <c r="AX18" s="37"/>
      <c r="AY18" s="37"/>
      <c r="AZ18" s="37"/>
      <c r="BA18" s="37"/>
      <c r="BB18" s="37"/>
      <c r="BC18" s="37"/>
      <c r="BD18" s="37"/>
      <c r="BE18" s="146">
        <f t="shared" si="3"/>
        <v>1900</v>
      </c>
      <c r="BF18" s="37"/>
      <c r="BG18" s="37" t="e">
        <f>(基本信息输入表!$M$7-'4-6-4机器设备'!#REF!)/365</f>
        <v>#REF!</v>
      </c>
      <c r="BH18" s="37"/>
      <c r="BI18" s="37" t="e">
        <f t="shared" si="4"/>
        <v>#REF!</v>
      </c>
      <c r="BJ18" s="37"/>
      <c r="BK18" s="37"/>
      <c r="BL18" s="37" t="str">
        <f t="shared" si="5"/>
        <v/>
      </c>
      <c r="BM18" s="37"/>
      <c r="BN18" s="37"/>
      <c r="BO18" s="37"/>
      <c r="BP18" s="37">
        <f t="shared" si="6"/>
        <v>0</v>
      </c>
      <c r="BQ18" s="37"/>
      <c r="BR18" s="37">
        <f t="shared" si="7"/>
        <v>0</v>
      </c>
      <c r="BS18" s="37">
        <f t="shared" si="8"/>
        <v>0</v>
      </c>
      <c r="BT18" s="37">
        <f t="shared" si="9"/>
        <v>0</v>
      </c>
      <c r="BU18" s="37"/>
      <c r="BV18" s="37"/>
      <c r="BW18" s="37">
        <f t="shared" si="10"/>
        <v>0</v>
      </c>
      <c r="BX18" s="88">
        <f t="shared" si="11"/>
        <v>0</v>
      </c>
      <c r="BY18" s="148">
        <f t="shared" si="12"/>
        <v>0</v>
      </c>
      <c r="BZ18" s="37"/>
      <c r="CA18" s="37" t="str">
        <f t="shared" si="13"/>
        <v/>
      </c>
      <c r="CB18" s="37" t="str">
        <f t="shared" si="14"/>
        <v/>
      </c>
      <c r="CC18" s="37"/>
      <c r="CD18" s="37"/>
      <c r="CE18" s="37"/>
      <c r="CF18" s="37"/>
    </row>
    <row r="19" customHeight="1" spans="1:84">
      <c r="A19" s="13" t="str">
        <f t="shared" si="1"/>
        <v/>
      </c>
      <c r="B19" s="8"/>
      <c r="C19" s="8"/>
      <c r="D19" s="8"/>
      <c r="E19" s="14"/>
      <c r="F19" s="14"/>
      <c r="G19" s="14"/>
      <c r="H19" s="8"/>
      <c r="I19" s="8"/>
      <c r="J19" s="8"/>
      <c r="K19" s="8"/>
      <c r="L19" s="8"/>
      <c r="M19" s="21"/>
      <c r="N19" s="21"/>
      <c r="O19" s="140"/>
      <c r="P19" s="140"/>
      <c r="Q19" s="140"/>
      <c r="R19" s="140"/>
      <c r="S19" s="140"/>
      <c r="T19" s="140"/>
      <c r="U19" s="140">
        <f t="shared" si="0"/>
        <v>0</v>
      </c>
      <c r="V19" s="140">
        <f t="shared" si="0"/>
        <v>0</v>
      </c>
      <c r="W19" s="140">
        <f t="shared" si="0"/>
        <v>0</v>
      </c>
      <c r="X19" s="21"/>
      <c r="Y19" s="9"/>
      <c r="Z19" s="21"/>
      <c r="AA19" s="21" t="str">
        <f t="shared" si="2"/>
        <v/>
      </c>
      <c r="AB19" s="17"/>
      <c r="AC19" s="136"/>
      <c r="AD19" s="26"/>
      <c r="AE19" s="26"/>
      <c r="AF19" s="26"/>
      <c r="AG19" s="26"/>
      <c r="AH19" s="26"/>
      <c r="AI19" s="26"/>
      <c r="AJ19" s="26"/>
      <c r="AK19" s="26"/>
      <c r="AL19" s="26"/>
      <c r="AM19" s="26"/>
      <c r="AN19" s="26"/>
      <c r="AO19" s="26"/>
      <c r="AP19" s="26"/>
      <c r="AQ19" s="38"/>
      <c r="AR19" s="37"/>
      <c r="AS19" s="26"/>
      <c r="AT19" s="37"/>
      <c r="AU19" s="37"/>
      <c r="AV19" s="37"/>
      <c r="AW19" s="37"/>
      <c r="AX19" s="37"/>
      <c r="AY19" s="37"/>
      <c r="AZ19" s="37"/>
      <c r="BA19" s="37"/>
      <c r="BB19" s="37"/>
      <c r="BC19" s="37"/>
      <c r="BD19" s="37"/>
      <c r="BE19" s="146">
        <f t="shared" si="3"/>
        <v>1900</v>
      </c>
      <c r="BF19" s="37"/>
      <c r="BG19" s="37" t="e">
        <f>(基本信息输入表!$M$7-'4-6-4机器设备'!#REF!)/365</f>
        <v>#REF!</v>
      </c>
      <c r="BH19" s="37"/>
      <c r="BI19" s="37" t="e">
        <f t="shared" si="4"/>
        <v>#REF!</v>
      </c>
      <c r="BJ19" s="37"/>
      <c r="BK19" s="37"/>
      <c r="BL19" s="37" t="str">
        <f t="shared" si="5"/>
        <v/>
      </c>
      <c r="BM19" s="37"/>
      <c r="BN19" s="37"/>
      <c r="BO19" s="37"/>
      <c r="BP19" s="37">
        <f t="shared" si="6"/>
        <v>0</v>
      </c>
      <c r="BQ19" s="37"/>
      <c r="BR19" s="37">
        <f t="shared" si="7"/>
        <v>0</v>
      </c>
      <c r="BS19" s="37">
        <f t="shared" si="8"/>
        <v>0</v>
      </c>
      <c r="BT19" s="37">
        <f t="shared" si="9"/>
        <v>0</v>
      </c>
      <c r="BU19" s="37"/>
      <c r="BV19" s="37"/>
      <c r="BW19" s="37">
        <f t="shared" si="10"/>
        <v>0</v>
      </c>
      <c r="BX19" s="88">
        <f t="shared" si="11"/>
        <v>0</v>
      </c>
      <c r="BY19" s="148">
        <f t="shared" si="12"/>
        <v>0</v>
      </c>
      <c r="BZ19" s="37"/>
      <c r="CA19" s="37" t="str">
        <f t="shared" si="13"/>
        <v/>
      </c>
      <c r="CB19" s="37" t="str">
        <f t="shared" si="14"/>
        <v/>
      </c>
      <c r="CC19" s="37"/>
      <c r="CD19" s="37"/>
      <c r="CE19" s="37"/>
      <c r="CF19" s="37"/>
    </row>
    <row r="20" customHeight="1" spans="1:84">
      <c r="A20" s="13" t="str">
        <f t="shared" si="1"/>
        <v/>
      </c>
      <c r="B20" s="8"/>
      <c r="C20" s="8"/>
      <c r="D20" s="8"/>
      <c r="E20" s="14"/>
      <c r="F20" s="14"/>
      <c r="G20" s="14"/>
      <c r="H20" s="8"/>
      <c r="I20" s="8"/>
      <c r="J20" s="8"/>
      <c r="K20" s="8"/>
      <c r="L20" s="8"/>
      <c r="M20" s="21"/>
      <c r="N20" s="21"/>
      <c r="O20" s="140"/>
      <c r="P20" s="140"/>
      <c r="Q20" s="140"/>
      <c r="R20" s="140"/>
      <c r="S20" s="140"/>
      <c r="T20" s="140"/>
      <c r="U20" s="140">
        <f t="shared" si="0"/>
        <v>0</v>
      </c>
      <c r="V20" s="140">
        <f t="shared" si="0"/>
        <v>0</v>
      </c>
      <c r="W20" s="140">
        <f t="shared" si="0"/>
        <v>0</v>
      </c>
      <c r="X20" s="21"/>
      <c r="Y20" s="9"/>
      <c r="Z20" s="21"/>
      <c r="AA20" s="21" t="str">
        <f t="shared" si="2"/>
        <v/>
      </c>
      <c r="AB20" s="17"/>
      <c r="AC20" s="136"/>
      <c r="AD20" s="26"/>
      <c r="AE20" s="26"/>
      <c r="AF20" s="26"/>
      <c r="AG20" s="26"/>
      <c r="AH20" s="26"/>
      <c r="AI20" s="26"/>
      <c r="AJ20" s="26"/>
      <c r="AK20" s="26"/>
      <c r="AL20" s="26"/>
      <c r="AM20" s="26"/>
      <c r="AN20" s="26"/>
      <c r="AO20" s="26"/>
      <c r="AP20" s="26"/>
      <c r="AQ20" s="38"/>
      <c r="AR20" s="37"/>
      <c r="AS20" s="26"/>
      <c r="AT20" s="37"/>
      <c r="AU20" s="37"/>
      <c r="AV20" s="37"/>
      <c r="AW20" s="37"/>
      <c r="AX20" s="37"/>
      <c r="AY20" s="37"/>
      <c r="AZ20" s="37"/>
      <c r="BA20" s="37"/>
      <c r="BB20" s="37"/>
      <c r="BC20" s="37"/>
      <c r="BD20" s="37"/>
      <c r="BE20" s="146">
        <f t="shared" si="3"/>
        <v>1900</v>
      </c>
      <c r="BF20" s="37"/>
      <c r="BG20" s="37" t="e">
        <f>(基本信息输入表!$M$7-'4-6-4机器设备'!#REF!)/365</f>
        <v>#REF!</v>
      </c>
      <c r="BH20" s="37"/>
      <c r="BI20" s="37" t="e">
        <f t="shared" si="4"/>
        <v>#REF!</v>
      </c>
      <c r="BJ20" s="37"/>
      <c r="BK20" s="37"/>
      <c r="BL20" s="37" t="str">
        <f t="shared" si="5"/>
        <v/>
      </c>
      <c r="BM20" s="37"/>
      <c r="BN20" s="37"/>
      <c r="BO20" s="37"/>
      <c r="BP20" s="37">
        <f t="shared" si="6"/>
        <v>0</v>
      </c>
      <c r="BQ20" s="37"/>
      <c r="BR20" s="37">
        <f t="shared" si="7"/>
        <v>0</v>
      </c>
      <c r="BS20" s="37">
        <f t="shared" si="8"/>
        <v>0</v>
      </c>
      <c r="BT20" s="37">
        <f t="shared" si="9"/>
        <v>0</v>
      </c>
      <c r="BU20" s="37"/>
      <c r="BV20" s="37"/>
      <c r="BW20" s="37">
        <f t="shared" si="10"/>
        <v>0</v>
      </c>
      <c r="BX20" s="88">
        <f t="shared" si="11"/>
        <v>0</v>
      </c>
      <c r="BY20" s="148">
        <f t="shared" si="12"/>
        <v>0</v>
      </c>
      <c r="BZ20" s="37"/>
      <c r="CA20" s="37" t="str">
        <f t="shared" si="13"/>
        <v/>
      </c>
      <c r="CB20" s="37" t="str">
        <f t="shared" si="14"/>
        <v/>
      </c>
      <c r="CC20" s="37"/>
      <c r="CD20" s="37"/>
      <c r="CE20" s="37"/>
      <c r="CF20" s="37"/>
    </row>
    <row r="21" customHeight="1" spans="1:84">
      <c r="A21" s="13" t="str">
        <f t="shared" si="1"/>
        <v/>
      </c>
      <c r="B21" s="8"/>
      <c r="C21" s="8"/>
      <c r="D21" s="8"/>
      <c r="E21" s="14"/>
      <c r="F21" s="14"/>
      <c r="G21" s="14"/>
      <c r="H21" s="8"/>
      <c r="I21" s="8"/>
      <c r="J21" s="8"/>
      <c r="K21" s="8"/>
      <c r="L21" s="8"/>
      <c r="M21" s="21"/>
      <c r="N21" s="21"/>
      <c r="O21" s="140"/>
      <c r="P21" s="140"/>
      <c r="Q21" s="140"/>
      <c r="R21" s="140"/>
      <c r="S21" s="140"/>
      <c r="T21" s="140"/>
      <c r="U21" s="140">
        <f t="shared" si="0"/>
        <v>0</v>
      </c>
      <c r="V21" s="140">
        <f t="shared" si="0"/>
        <v>0</v>
      </c>
      <c r="W21" s="140">
        <f t="shared" si="0"/>
        <v>0</v>
      </c>
      <c r="X21" s="21"/>
      <c r="Y21" s="9"/>
      <c r="Z21" s="21"/>
      <c r="AA21" s="21" t="str">
        <f t="shared" si="2"/>
        <v/>
      </c>
      <c r="AB21" s="17"/>
      <c r="AC21" s="136"/>
      <c r="AD21" s="26"/>
      <c r="AE21" s="26"/>
      <c r="AF21" s="26"/>
      <c r="AG21" s="26"/>
      <c r="AH21" s="26"/>
      <c r="AI21" s="26"/>
      <c r="AJ21" s="26"/>
      <c r="AK21" s="26"/>
      <c r="AL21" s="26"/>
      <c r="AM21" s="26"/>
      <c r="AN21" s="26"/>
      <c r="AO21" s="26"/>
      <c r="AP21" s="26"/>
      <c r="AQ21" s="38"/>
      <c r="AR21" s="37"/>
      <c r="AS21" s="26"/>
      <c r="AT21" s="37"/>
      <c r="AU21" s="37"/>
      <c r="AV21" s="37"/>
      <c r="AW21" s="37"/>
      <c r="AX21" s="37"/>
      <c r="AY21" s="37"/>
      <c r="AZ21" s="37"/>
      <c r="BA21" s="37"/>
      <c r="BB21" s="37"/>
      <c r="BC21" s="37"/>
      <c r="BD21" s="37"/>
      <c r="BE21" s="146">
        <f t="shared" si="3"/>
        <v>1900</v>
      </c>
      <c r="BF21" s="37"/>
      <c r="BG21" s="37" t="e">
        <f>(基本信息输入表!$M$7-'4-6-4机器设备'!#REF!)/365</f>
        <v>#REF!</v>
      </c>
      <c r="BH21" s="37"/>
      <c r="BI21" s="37" t="e">
        <f t="shared" si="4"/>
        <v>#REF!</v>
      </c>
      <c r="BJ21" s="37"/>
      <c r="BK21" s="37"/>
      <c r="BL21" s="37" t="str">
        <f t="shared" si="5"/>
        <v/>
      </c>
      <c r="BM21" s="37"/>
      <c r="BN21" s="37"/>
      <c r="BO21" s="37"/>
      <c r="BP21" s="37">
        <f t="shared" si="6"/>
        <v>0</v>
      </c>
      <c r="BQ21" s="37"/>
      <c r="BR21" s="37">
        <f t="shared" si="7"/>
        <v>0</v>
      </c>
      <c r="BS21" s="37">
        <f t="shared" si="8"/>
        <v>0</v>
      </c>
      <c r="BT21" s="37">
        <f t="shared" si="9"/>
        <v>0</v>
      </c>
      <c r="BU21" s="37"/>
      <c r="BV21" s="37"/>
      <c r="BW21" s="37">
        <f t="shared" si="10"/>
        <v>0</v>
      </c>
      <c r="BX21" s="88">
        <f t="shared" si="11"/>
        <v>0</v>
      </c>
      <c r="BY21" s="148">
        <f t="shared" si="12"/>
        <v>0</v>
      </c>
      <c r="BZ21" s="37"/>
      <c r="CA21" s="37" t="str">
        <f t="shared" si="13"/>
        <v/>
      </c>
      <c r="CB21" s="37" t="str">
        <f t="shared" si="14"/>
        <v/>
      </c>
      <c r="CC21" s="37"/>
      <c r="CD21" s="37"/>
      <c r="CE21" s="37"/>
      <c r="CF21" s="37"/>
    </row>
    <row r="22" customHeight="1" spans="1:84">
      <c r="A22" s="13" t="str">
        <f t="shared" si="1"/>
        <v/>
      </c>
      <c r="B22" s="8"/>
      <c r="C22" s="8"/>
      <c r="D22" s="8"/>
      <c r="E22" s="14"/>
      <c r="F22" s="14"/>
      <c r="G22" s="14"/>
      <c r="H22" s="8"/>
      <c r="I22" s="8"/>
      <c r="J22" s="8"/>
      <c r="K22" s="8"/>
      <c r="L22" s="8"/>
      <c r="M22" s="21"/>
      <c r="N22" s="21"/>
      <c r="O22" s="140"/>
      <c r="P22" s="140"/>
      <c r="Q22" s="140"/>
      <c r="R22" s="140"/>
      <c r="S22" s="140"/>
      <c r="T22" s="140"/>
      <c r="U22" s="140">
        <f t="shared" si="0"/>
        <v>0</v>
      </c>
      <c r="V22" s="140">
        <f t="shared" si="0"/>
        <v>0</v>
      </c>
      <c r="W22" s="140">
        <f t="shared" si="0"/>
        <v>0</v>
      </c>
      <c r="X22" s="21"/>
      <c r="Y22" s="9"/>
      <c r="Z22" s="21"/>
      <c r="AA22" s="21" t="str">
        <f t="shared" si="2"/>
        <v/>
      </c>
      <c r="AB22" s="17"/>
      <c r="AC22" s="136"/>
      <c r="AD22" s="26"/>
      <c r="AE22" s="26"/>
      <c r="AF22" s="26"/>
      <c r="AG22" s="26"/>
      <c r="AH22" s="26"/>
      <c r="AI22" s="26"/>
      <c r="AJ22" s="26"/>
      <c r="AK22" s="26"/>
      <c r="AL22" s="26"/>
      <c r="AM22" s="26"/>
      <c r="AN22" s="26"/>
      <c r="AO22" s="26"/>
      <c r="AP22" s="26"/>
      <c r="AQ22" s="38"/>
      <c r="AR22" s="37"/>
      <c r="AS22" s="26"/>
      <c r="AT22" s="37"/>
      <c r="AU22" s="37"/>
      <c r="AV22" s="37"/>
      <c r="AW22" s="37"/>
      <c r="AX22" s="37"/>
      <c r="AY22" s="37"/>
      <c r="AZ22" s="37"/>
      <c r="BA22" s="37"/>
      <c r="BB22" s="37"/>
      <c r="BC22" s="37"/>
      <c r="BD22" s="37"/>
      <c r="BE22" s="146">
        <f t="shared" si="3"/>
        <v>1900</v>
      </c>
      <c r="BF22" s="37"/>
      <c r="BG22" s="37" t="e">
        <f>(基本信息输入表!$M$7-'4-6-4机器设备'!#REF!)/365</f>
        <v>#REF!</v>
      </c>
      <c r="BH22" s="37"/>
      <c r="BI22" s="37" t="e">
        <f t="shared" si="4"/>
        <v>#REF!</v>
      </c>
      <c r="BJ22" s="37"/>
      <c r="BK22" s="37"/>
      <c r="BL22" s="37" t="str">
        <f t="shared" si="5"/>
        <v/>
      </c>
      <c r="BM22" s="37"/>
      <c r="BN22" s="37"/>
      <c r="BO22" s="37"/>
      <c r="BP22" s="37">
        <f t="shared" si="6"/>
        <v>0</v>
      </c>
      <c r="BQ22" s="37"/>
      <c r="BR22" s="37">
        <f t="shared" si="7"/>
        <v>0</v>
      </c>
      <c r="BS22" s="37">
        <f t="shared" si="8"/>
        <v>0</v>
      </c>
      <c r="BT22" s="37">
        <f t="shared" si="9"/>
        <v>0</v>
      </c>
      <c r="BU22" s="37"/>
      <c r="BV22" s="37"/>
      <c r="BW22" s="37">
        <f t="shared" si="10"/>
        <v>0</v>
      </c>
      <c r="BX22" s="88">
        <f t="shared" si="11"/>
        <v>0</v>
      </c>
      <c r="BY22" s="148">
        <f t="shared" si="12"/>
        <v>0</v>
      </c>
      <c r="BZ22" s="37"/>
      <c r="CA22" s="37" t="str">
        <f t="shared" si="13"/>
        <v/>
      </c>
      <c r="CB22" s="37" t="str">
        <f t="shared" si="14"/>
        <v/>
      </c>
      <c r="CC22" s="37"/>
      <c r="CD22" s="37"/>
      <c r="CE22" s="37"/>
      <c r="CF22" s="37"/>
    </row>
    <row r="23" customHeight="1" spans="1:84">
      <c r="A23" s="13" t="str">
        <f t="shared" si="1"/>
        <v/>
      </c>
      <c r="B23" s="8"/>
      <c r="C23" s="8"/>
      <c r="D23" s="8"/>
      <c r="E23" s="14"/>
      <c r="F23" s="14"/>
      <c r="G23" s="14"/>
      <c r="H23" s="8"/>
      <c r="I23" s="8"/>
      <c r="J23" s="8"/>
      <c r="K23" s="8"/>
      <c r="L23" s="8"/>
      <c r="M23" s="21"/>
      <c r="N23" s="21"/>
      <c r="O23" s="140"/>
      <c r="P23" s="140"/>
      <c r="Q23" s="140"/>
      <c r="R23" s="140"/>
      <c r="S23" s="140"/>
      <c r="T23" s="140"/>
      <c r="U23" s="140">
        <f t="shared" si="0"/>
        <v>0</v>
      </c>
      <c r="V23" s="140">
        <f t="shared" si="0"/>
        <v>0</v>
      </c>
      <c r="W23" s="140">
        <f t="shared" si="0"/>
        <v>0</v>
      </c>
      <c r="X23" s="21"/>
      <c r="Y23" s="9"/>
      <c r="Z23" s="21"/>
      <c r="AA23" s="21" t="str">
        <f t="shared" si="2"/>
        <v/>
      </c>
      <c r="AB23" s="17"/>
      <c r="AC23" s="136"/>
      <c r="AD23" s="26"/>
      <c r="AE23" s="26"/>
      <c r="AF23" s="26"/>
      <c r="AG23" s="26"/>
      <c r="AH23" s="26"/>
      <c r="AI23" s="26"/>
      <c r="AJ23" s="26"/>
      <c r="AK23" s="26"/>
      <c r="AL23" s="26"/>
      <c r="AM23" s="26"/>
      <c r="AN23" s="26"/>
      <c r="AO23" s="26"/>
      <c r="AP23" s="26"/>
      <c r="AQ23" s="38"/>
      <c r="AR23" s="37"/>
      <c r="AS23" s="26"/>
      <c r="AT23" s="37"/>
      <c r="AU23" s="37"/>
      <c r="AV23" s="37"/>
      <c r="AW23" s="37"/>
      <c r="AX23" s="37"/>
      <c r="AY23" s="37"/>
      <c r="AZ23" s="37"/>
      <c r="BA23" s="37"/>
      <c r="BB23" s="37"/>
      <c r="BC23" s="37"/>
      <c r="BD23" s="37"/>
      <c r="BE23" s="146">
        <f t="shared" si="3"/>
        <v>1900</v>
      </c>
      <c r="BF23" s="37"/>
      <c r="BG23" s="37" t="e">
        <f>(基本信息输入表!$M$7-'4-6-4机器设备'!#REF!)/365</f>
        <v>#REF!</v>
      </c>
      <c r="BH23" s="37"/>
      <c r="BI23" s="37" t="e">
        <f t="shared" si="4"/>
        <v>#REF!</v>
      </c>
      <c r="BJ23" s="37"/>
      <c r="BK23" s="37"/>
      <c r="BL23" s="37" t="str">
        <f t="shared" si="5"/>
        <v/>
      </c>
      <c r="BM23" s="37"/>
      <c r="BN23" s="37"/>
      <c r="BO23" s="37"/>
      <c r="BP23" s="37">
        <f t="shared" si="6"/>
        <v>0</v>
      </c>
      <c r="BQ23" s="37"/>
      <c r="BR23" s="37">
        <f t="shared" si="7"/>
        <v>0</v>
      </c>
      <c r="BS23" s="37">
        <f t="shared" si="8"/>
        <v>0</v>
      </c>
      <c r="BT23" s="37">
        <f t="shared" si="9"/>
        <v>0</v>
      </c>
      <c r="BU23" s="37"/>
      <c r="BV23" s="37"/>
      <c r="BW23" s="37">
        <f t="shared" si="10"/>
        <v>0</v>
      </c>
      <c r="BX23" s="88">
        <f t="shared" si="11"/>
        <v>0</v>
      </c>
      <c r="BY23" s="148">
        <f t="shared" si="12"/>
        <v>0</v>
      </c>
      <c r="BZ23" s="37"/>
      <c r="CA23" s="37" t="str">
        <f t="shared" si="13"/>
        <v/>
      </c>
      <c r="CB23" s="37" t="str">
        <f t="shared" si="14"/>
        <v/>
      </c>
      <c r="CC23" s="37"/>
      <c r="CD23" s="37"/>
      <c r="CE23" s="37"/>
      <c r="CF23" s="37"/>
    </row>
    <row r="24" customHeight="1" spans="1:84">
      <c r="A24" s="13" t="str">
        <f t="shared" si="1"/>
        <v/>
      </c>
      <c r="B24" s="8"/>
      <c r="C24" s="8"/>
      <c r="D24" s="8"/>
      <c r="E24" s="14"/>
      <c r="F24" s="14"/>
      <c r="G24" s="14"/>
      <c r="H24" s="8"/>
      <c r="I24" s="8"/>
      <c r="J24" s="8"/>
      <c r="K24" s="8"/>
      <c r="L24" s="8"/>
      <c r="M24" s="21"/>
      <c r="N24" s="21"/>
      <c r="O24" s="140"/>
      <c r="P24" s="140"/>
      <c r="Q24" s="140"/>
      <c r="R24" s="140"/>
      <c r="S24" s="140"/>
      <c r="T24" s="140"/>
      <c r="U24" s="140">
        <f t="shared" si="0"/>
        <v>0</v>
      </c>
      <c r="V24" s="140">
        <f t="shared" si="0"/>
        <v>0</v>
      </c>
      <c r="W24" s="140">
        <f t="shared" si="0"/>
        <v>0</v>
      </c>
      <c r="X24" s="21"/>
      <c r="Y24" s="9"/>
      <c r="Z24" s="21"/>
      <c r="AA24" s="21" t="str">
        <f t="shared" si="2"/>
        <v/>
      </c>
      <c r="AB24" s="17"/>
      <c r="AC24" s="136"/>
      <c r="AD24" s="26"/>
      <c r="AE24" s="26"/>
      <c r="AF24" s="26"/>
      <c r="AG24" s="26"/>
      <c r="AH24" s="26"/>
      <c r="AI24" s="26"/>
      <c r="AJ24" s="26"/>
      <c r="AK24" s="26"/>
      <c r="AL24" s="26"/>
      <c r="AM24" s="26"/>
      <c r="AN24" s="26"/>
      <c r="AO24" s="26"/>
      <c r="AP24" s="26"/>
      <c r="AQ24" s="38"/>
      <c r="AR24" s="37"/>
      <c r="AS24" s="26"/>
      <c r="AT24" s="37"/>
      <c r="AU24" s="37"/>
      <c r="AV24" s="37"/>
      <c r="AW24" s="37"/>
      <c r="AX24" s="37"/>
      <c r="AY24" s="37"/>
      <c r="AZ24" s="37"/>
      <c r="BA24" s="37"/>
      <c r="BB24" s="37"/>
      <c r="BC24" s="37"/>
      <c r="BD24" s="37"/>
      <c r="BE24" s="146">
        <f t="shared" si="3"/>
        <v>1900</v>
      </c>
      <c r="BF24" s="37"/>
      <c r="BG24" s="37" t="e">
        <f>(基本信息输入表!$M$7-'4-6-4机器设备'!#REF!)/365</f>
        <v>#REF!</v>
      </c>
      <c r="BH24" s="37"/>
      <c r="BI24" s="37" t="e">
        <f t="shared" si="4"/>
        <v>#REF!</v>
      </c>
      <c r="BJ24" s="37"/>
      <c r="BK24" s="37"/>
      <c r="BL24" s="37" t="str">
        <f t="shared" si="5"/>
        <v/>
      </c>
      <c r="BM24" s="37"/>
      <c r="BN24" s="37"/>
      <c r="BO24" s="37"/>
      <c r="BP24" s="37">
        <f t="shared" si="6"/>
        <v>0</v>
      </c>
      <c r="BQ24" s="37"/>
      <c r="BR24" s="37">
        <f t="shared" si="7"/>
        <v>0</v>
      </c>
      <c r="BS24" s="37">
        <f t="shared" si="8"/>
        <v>0</v>
      </c>
      <c r="BT24" s="37">
        <f t="shared" si="9"/>
        <v>0</v>
      </c>
      <c r="BU24" s="37"/>
      <c r="BV24" s="37"/>
      <c r="BW24" s="37">
        <f t="shared" si="10"/>
        <v>0</v>
      </c>
      <c r="BX24" s="88">
        <f t="shared" si="11"/>
        <v>0</v>
      </c>
      <c r="BY24" s="148">
        <f t="shared" si="12"/>
        <v>0</v>
      </c>
      <c r="BZ24" s="37"/>
      <c r="CA24" s="37" t="str">
        <f t="shared" si="13"/>
        <v/>
      </c>
      <c r="CB24" s="37" t="str">
        <f t="shared" si="14"/>
        <v/>
      </c>
      <c r="CC24" s="37"/>
      <c r="CD24" s="37"/>
      <c r="CE24" s="37"/>
      <c r="CF24" s="37"/>
    </row>
    <row r="25" customHeight="1" spans="1:84">
      <c r="A25" s="13" t="str">
        <f t="shared" si="1"/>
        <v/>
      </c>
      <c r="B25" s="8"/>
      <c r="C25" s="8"/>
      <c r="D25" s="8"/>
      <c r="E25" s="14"/>
      <c r="F25" s="14"/>
      <c r="G25" s="14"/>
      <c r="H25" s="8"/>
      <c r="I25" s="8"/>
      <c r="J25" s="8"/>
      <c r="K25" s="8"/>
      <c r="L25" s="8"/>
      <c r="M25" s="21"/>
      <c r="N25" s="21"/>
      <c r="O25" s="140"/>
      <c r="P25" s="140"/>
      <c r="Q25" s="140"/>
      <c r="R25" s="140"/>
      <c r="S25" s="140"/>
      <c r="T25" s="140"/>
      <c r="U25" s="140">
        <f t="shared" si="0"/>
        <v>0</v>
      </c>
      <c r="V25" s="140">
        <f t="shared" si="0"/>
        <v>0</v>
      </c>
      <c r="W25" s="140">
        <f t="shared" si="0"/>
        <v>0</v>
      </c>
      <c r="X25" s="21"/>
      <c r="Y25" s="9"/>
      <c r="Z25" s="21"/>
      <c r="AA25" s="21" t="str">
        <f t="shared" si="2"/>
        <v/>
      </c>
      <c r="AB25" s="17"/>
      <c r="AC25" s="136"/>
      <c r="AD25" s="26"/>
      <c r="AE25" s="26"/>
      <c r="AF25" s="26"/>
      <c r="AG25" s="26"/>
      <c r="AH25" s="26"/>
      <c r="AI25" s="26"/>
      <c r="AJ25" s="26"/>
      <c r="AK25" s="26"/>
      <c r="AL25" s="26"/>
      <c r="AM25" s="26"/>
      <c r="AN25" s="26"/>
      <c r="AO25" s="26"/>
      <c r="AP25" s="26"/>
      <c r="AQ25" s="38"/>
      <c r="AR25" s="37"/>
      <c r="AS25" s="26"/>
      <c r="AT25" s="37"/>
      <c r="AU25" s="37"/>
      <c r="AV25" s="37"/>
      <c r="AW25" s="37"/>
      <c r="AX25" s="37"/>
      <c r="AY25" s="37"/>
      <c r="AZ25" s="37"/>
      <c r="BA25" s="37"/>
      <c r="BB25" s="37"/>
      <c r="BC25" s="37"/>
      <c r="BD25" s="37"/>
      <c r="BE25" s="146">
        <f t="shared" si="3"/>
        <v>1900</v>
      </c>
      <c r="BF25" s="37"/>
      <c r="BG25" s="37" t="e">
        <f>(基本信息输入表!$M$7-'4-6-4机器设备'!#REF!)/365</f>
        <v>#REF!</v>
      </c>
      <c r="BH25" s="37"/>
      <c r="BI25" s="37" t="e">
        <f t="shared" si="4"/>
        <v>#REF!</v>
      </c>
      <c r="BJ25" s="37"/>
      <c r="BK25" s="37"/>
      <c r="BL25" s="37" t="str">
        <f t="shared" si="5"/>
        <v/>
      </c>
      <c r="BM25" s="37"/>
      <c r="BN25" s="37"/>
      <c r="BO25" s="37"/>
      <c r="BP25" s="37">
        <f t="shared" si="6"/>
        <v>0</v>
      </c>
      <c r="BQ25" s="37"/>
      <c r="BR25" s="37">
        <f t="shared" si="7"/>
        <v>0</v>
      </c>
      <c r="BS25" s="37">
        <f t="shared" si="8"/>
        <v>0</v>
      </c>
      <c r="BT25" s="37">
        <f t="shared" si="9"/>
        <v>0</v>
      </c>
      <c r="BU25" s="37"/>
      <c r="BV25" s="37"/>
      <c r="BW25" s="37">
        <f t="shared" si="10"/>
        <v>0</v>
      </c>
      <c r="BX25" s="88">
        <f t="shared" si="11"/>
        <v>0</v>
      </c>
      <c r="BY25" s="148">
        <f t="shared" si="12"/>
        <v>0</v>
      </c>
      <c r="BZ25" s="37"/>
      <c r="CA25" s="37" t="str">
        <f t="shared" si="13"/>
        <v/>
      </c>
      <c r="CB25" s="37" t="str">
        <f t="shared" si="14"/>
        <v/>
      </c>
      <c r="CC25" s="37"/>
      <c r="CD25" s="37"/>
      <c r="CE25" s="37"/>
      <c r="CF25" s="37"/>
    </row>
    <row r="26" customHeight="1" spans="1:84">
      <c r="A26" s="13"/>
      <c r="B26" s="8"/>
      <c r="C26" s="8"/>
      <c r="D26" s="8"/>
      <c r="E26" s="14"/>
      <c r="F26" s="14"/>
      <c r="G26" s="14"/>
      <c r="H26" s="8"/>
      <c r="I26" s="8"/>
      <c r="J26" s="8"/>
      <c r="K26" s="8"/>
      <c r="L26" s="8"/>
      <c r="M26" s="21"/>
      <c r="N26" s="21"/>
      <c r="O26" s="140"/>
      <c r="P26" s="140"/>
      <c r="Q26" s="140"/>
      <c r="R26" s="140"/>
      <c r="S26" s="140"/>
      <c r="T26" s="140"/>
      <c r="U26" s="140"/>
      <c r="V26" s="140"/>
      <c r="W26" s="140"/>
      <c r="X26" s="21"/>
      <c r="Y26" s="9"/>
      <c r="Z26" s="21"/>
      <c r="AA26" s="21"/>
      <c r="AB26" s="17"/>
      <c r="AC26" s="136"/>
      <c r="AD26" s="26"/>
      <c r="AE26" s="26"/>
      <c r="AF26" s="26"/>
      <c r="AG26" s="26"/>
      <c r="AH26" s="26"/>
      <c r="AI26" s="26"/>
      <c r="AJ26" s="26"/>
      <c r="AK26" s="26"/>
      <c r="AL26" s="26"/>
      <c r="AM26" s="26"/>
      <c r="AN26" s="26"/>
      <c r="AO26" s="26"/>
      <c r="AP26" s="26"/>
      <c r="AQ26" s="38"/>
      <c r="AR26" s="37"/>
      <c r="AS26" s="26"/>
      <c r="AT26" s="37"/>
      <c r="AU26" s="37"/>
      <c r="AV26" s="37"/>
      <c r="AW26" s="37"/>
      <c r="AX26" s="37"/>
      <c r="AY26" s="37"/>
      <c r="AZ26" s="37"/>
      <c r="BA26" s="37"/>
      <c r="BB26" s="37"/>
      <c r="BC26" s="37"/>
      <c r="BD26" s="37"/>
      <c r="BE26" s="146"/>
      <c r="BF26" s="37"/>
      <c r="BG26" s="37"/>
      <c r="BH26" s="37"/>
      <c r="BI26" s="37"/>
      <c r="BJ26" s="37"/>
      <c r="BK26" s="37"/>
      <c r="BL26" s="37"/>
      <c r="BM26" s="37"/>
      <c r="BN26" s="37"/>
      <c r="BO26" s="37"/>
      <c r="BP26" s="37"/>
      <c r="BQ26" s="37"/>
      <c r="BR26" s="37"/>
      <c r="BS26" s="37"/>
      <c r="BT26" s="37"/>
      <c r="BU26" s="37"/>
      <c r="BV26" s="37"/>
      <c r="BW26" s="37"/>
      <c r="BX26" s="88"/>
      <c r="BY26" s="148"/>
      <c r="BZ26" s="37"/>
      <c r="CA26" s="37"/>
      <c r="CB26" s="37"/>
      <c r="CC26" s="37"/>
      <c r="CD26" s="37"/>
      <c r="CE26" s="37"/>
      <c r="CF26" s="37"/>
    </row>
    <row r="27" customHeight="1" spans="1:84">
      <c r="A27" s="13"/>
      <c r="B27" s="8"/>
      <c r="C27" s="8"/>
      <c r="D27" s="8"/>
      <c r="E27" s="14"/>
      <c r="F27" s="14"/>
      <c r="G27" s="14"/>
      <c r="H27" s="8"/>
      <c r="I27" s="8"/>
      <c r="J27" s="8"/>
      <c r="K27" s="8"/>
      <c r="L27" s="8"/>
      <c r="M27" s="21"/>
      <c r="N27" s="21"/>
      <c r="O27" s="140"/>
      <c r="P27" s="140"/>
      <c r="Q27" s="140"/>
      <c r="R27" s="140"/>
      <c r="S27" s="140"/>
      <c r="T27" s="140"/>
      <c r="U27" s="140"/>
      <c r="V27" s="140"/>
      <c r="W27" s="140"/>
      <c r="X27" s="21"/>
      <c r="Y27" s="9"/>
      <c r="Z27" s="21"/>
      <c r="AA27" s="21"/>
      <c r="AB27" s="17"/>
      <c r="AC27" s="136"/>
      <c r="AD27" s="26"/>
      <c r="AE27" s="26"/>
      <c r="AF27" s="26"/>
      <c r="AG27" s="26"/>
      <c r="AH27" s="26"/>
      <c r="AI27" s="26"/>
      <c r="AJ27" s="26"/>
      <c r="AK27" s="26"/>
      <c r="AL27" s="26"/>
      <c r="AM27" s="26"/>
      <c r="AN27" s="26"/>
      <c r="AO27" s="26"/>
      <c r="AP27" s="26"/>
      <c r="AQ27" s="38"/>
      <c r="AR27" s="37"/>
      <c r="AS27" s="26"/>
      <c r="AT27" s="37"/>
      <c r="AU27" s="37"/>
      <c r="AV27" s="37"/>
      <c r="AW27" s="37"/>
      <c r="AX27" s="37"/>
      <c r="AY27" s="37"/>
      <c r="AZ27" s="37"/>
      <c r="BA27" s="37"/>
      <c r="BB27" s="37"/>
      <c r="BC27" s="37"/>
      <c r="BD27" s="37"/>
      <c r="BE27" s="146"/>
      <c r="BF27" s="37"/>
      <c r="BG27" s="37"/>
      <c r="BH27" s="37"/>
      <c r="BI27" s="37"/>
      <c r="BJ27" s="37"/>
      <c r="BK27" s="37"/>
      <c r="BL27" s="37"/>
      <c r="BM27" s="37"/>
      <c r="BN27" s="37"/>
      <c r="BO27" s="37"/>
      <c r="BP27" s="37"/>
      <c r="BQ27" s="37"/>
      <c r="BR27" s="37"/>
      <c r="BS27" s="37"/>
      <c r="BT27" s="37"/>
      <c r="BU27" s="37"/>
      <c r="BV27" s="37"/>
      <c r="BW27" s="37"/>
      <c r="BX27" s="88"/>
      <c r="BY27" s="148"/>
      <c r="BZ27" s="37"/>
      <c r="CA27" s="37"/>
      <c r="CB27" s="37"/>
      <c r="CC27" s="37"/>
      <c r="CD27" s="37"/>
      <c r="CE27" s="37"/>
      <c r="CF27" s="37"/>
    </row>
    <row r="28" customHeight="1" spans="1:84">
      <c r="A28" s="8" t="s">
        <v>741</v>
      </c>
      <c r="B28" s="8"/>
      <c r="C28" s="8"/>
      <c r="D28" s="8"/>
      <c r="E28" s="8"/>
      <c r="F28" s="8"/>
      <c r="G28" s="72"/>
      <c r="H28" s="8"/>
      <c r="I28" s="8"/>
      <c r="J28" s="21"/>
      <c r="K28" s="21" t="s">
        <v>346</v>
      </c>
      <c r="L28" s="21"/>
      <c r="M28" s="21"/>
      <c r="N28" s="21"/>
      <c r="O28" s="21">
        <f t="shared" ref="O28:X28" si="15">SUM(O8:O27)</f>
        <v>0</v>
      </c>
      <c r="P28" s="21">
        <f t="shared" si="15"/>
        <v>0</v>
      </c>
      <c r="Q28" s="21">
        <f t="shared" si="15"/>
        <v>0</v>
      </c>
      <c r="R28" s="21">
        <f t="shared" si="15"/>
        <v>0</v>
      </c>
      <c r="S28" s="21">
        <f t="shared" si="15"/>
        <v>0</v>
      </c>
      <c r="T28" s="21">
        <f t="shared" si="15"/>
        <v>0</v>
      </c>
      <c r="U28" s="21">
        <f t="shared" si="15"/>
        <v>0</v>
      </c>
      <c r="V28" s="21">
        <f t="shared" si="15"/>
        <v>0</v>
      </c>
      <c r="W28" s="21">
        <f t="shared" si="15"/>
        <v>0</v>
      </c>
      <c r="X28" s="9">
        <f t="shared" si="15"/>
        <v>0</v>
      </c>
      <c r="Y28" s="21"/>
      <c r="Z28" s="9">
        <f>SUM(Z8:Z27)</f>
        <v>0</v>
      </c>
      <c r="AA28" s="21" t="str">
        <f t="shared" si="2"/>
        <v/>
      </c>
      <c r="AB28" s="14"/>
      <c r="AC28" s="136"/>
      <c r="AD28" s="26"/>
      <c r="AE28" s="26"/>
      <c r="AF28" s="26"/>
      <c r="AG28" s="26"/>
      <c r="AH28" s="26"/>
      <c r="AI28" s="26"/>
      <c r="AJ28" s="26"/>
      <c r="AK28" s="26"/>
      <c r="AL28" s="26"/>
      <c r="AM28" s="26"/>
      <c r="AN28" s="26"/>
      <c r="AO28" s="26"/>
      <c r="AP28" s="26"/>
      <c r="AQ28" s="38"/>
      <c r="AR28" s="37"/>
      <c r="AS28" s="26"/>
      <c r="AT28" s="37"/>
      <c r="AU28" s="37"/>
      <c r="AV28" s="37"/>
      <c r="AW28" s="37"/>
      <c r="AX28" s="37"/>
      <c r="AY28" s="37"/>
      <c r="AZ28" s="37"/>
      <c r="BA28" s="37"/>
      <c r="BB28" s="37"/>
      <c r="BC28" s="37"/>
      <c r="BD28" s="37"/>
      <c r="BE28" s="146">
        <f t="shared" si="3"/>
        <v>1900</v>
      </c>
      <c r="BF28" s="37"/>
      <c r="BG28" s="37">
        <f>(基本信息输入表!$M$7-'4-6-4机器设备'!I280)/365</f>
        <v>123.169863013699</v>
      </c>
      <c r="BH28" s="37"/>
      <c r="BI28" s="37">
        <f t="shared" si="4"/>
        <v>0</v>
      </c>
      <c r="BJ28" s="37"/>
      <c r="BK28" s="37"/>
      <c r="BL28" s="37" t="str">
        <f t="shared" si="5"/>
        <v/>
      </c>
      <c r="BM28" s="37"/>
      <c r="BN28" s="37"/>
      <c r="BO28" s="37"/>
      <c r="BP28" s="37">
        <f t="shared" si="6"/>
        <v>0</v>
      </c>
      <c r="BQ28" s="37"/>
      <c r="BR28" s="37">
        <f t="shared" si="7"/>
        <v>0</v>
      </c>
      <c r="BS28" s="37">
        <f t="shared" si="8"/>
        <v>0</v>
      </c>
      <c r="BT28" s="37">
        <f t="shared" si="9"/>
        <v>0</v>
      </c>
      <c r="BU28" s="37"/>
      <c r="BV28" s="37"/>
      <c r="BW28" s="37">
        <f t="shared" si="10"/>
        <v>0</v>
      </c>
      <c r="BX28" s="88">
        <f t="shared" si="11"/>
        <v>0</v>
      </c>
      <c r="BY28" s="148"/>
      <c r="BZ28" s="37"/>
      <c r="CA28" s="37" t="str">
        <f t="shared" si="13"/>
        <v/>
      </c>
      <c r="CB28" s="37" t="str">
        <f t="shared" si="14"/>
        <v/>
      </c>
      <c r="CC28" s="37"/>
      <c r="CD28" s="37"/>
      <c r="CE28" s="37"/>
      <c r="CF28" s="37"/>
    </row>
    <row r="29" customHeight="1" spans="1:84">
      <c r="A29" s="8" t="s">
        <v>742</v>
      </c>
      <c r="B29" s="8"/>
      <c r="C29" s="8"/>
      <c r="D29" s="8"/>
      <c r="E29" s="8"/>
      <c r="F29" s="8"/>
      <c r="G29" s="21"/>
      <c r="H29" s="21"/>
      <c r="I29" s="21"/>
      <c r="J29" s="21"/>
      <c r="K29" s="21"/>
      <c r="L29" s="21"/>
      <c r="M29" s="21"/>
      <c r="N29" s="21"/>
      <c r="O29" s="21"/>
      <c r="P29" s="17">
        <f>Q28</f>
        <v>0</v>
      </c>
      <c r="Q29" s="17"/>
      <c r="R29" s="21"/>
      <c r="S29" s="17">
        <f>T28</f>
        <v>0</v>
      </c>
      <c r="T29" s="17"/>
      <c r="U29" s="21"/>
      <c r="V29" s="17">
        <f>W28</f>
        <v>0</v>
      </c>
      <c r="W29" s="17"/>
      <c r="X29" s="17"/>
      <c r="Y29" s="17"/>
      <c r="Z29" s="17"/>
      <c r="AA29" s="27"/>
      <c r="AB29" s="17"/>
      <c r="AD29" s="26"/>
      <c r="AE29" s="26"/>
      <c r="AF29" s="26"/>
      <c r="AG29" s="26"/>
      <c r="AH29" s="26"/>
      <c r="AI29" s="26"/>
      <c r="AJ29" s="37"/>
      <c r="AK29" s="37"/>
      <c r="AL29" s="26"/>
      <c r="AM29" s="26"/>
      <c r="AN29" s="26"/>
      <c r="AO29" s="26"/>
      <c r="AP29" s="26"/>
      <c r="AQ29" s="37"/>
      <c r="AR29" s="37"/>
      <c r="AS29" s="26"/>
      <c r="AT29" s="37"/>
      <c r="AU29" s="37"/>
      <c r="AV29" s="37"/>
      <c r="AW29" s="37"/>
      <c r="AX29" s="37"/>
      <c r="AY29" s="37"/>
      <c r="AZ29" s="37"/>
      <c r="BA29" s="37"/>
      <c r="BB29" s="37"/>
      <c r="BC29" s="37"/>
      <c r="BD29" s="37"/>
      <c r="BE29" s="146">
        <f t="shared" si="3"/>
        <v>1900</v>
      </c>
      <c r="BF29" s="37"/>
      <c r="BG29" s="37">
        <f>(基本信息输入表!$M$7-'4-6-4机器设备'!I281)/365</f>
        <v>123.169863013699</v>
      </c>
      <c r="BH29" s="37"/>
      <c r="BI29" s="37">
        <f t="shared" si="4"/>
        <v>0</v>
      </c>
      <c r="BJ29" s="37"/>
      <c r="BK29" s="37"/>
      <c r="BL29" s="37" t="str">
        <f t="shared" si="5"/>
        <v/>
      </c>
      <c r="BM29" s="37"/>
      <c r="BN29" s="37"/>
      <c r="BO29" s="37"/>
      <c r="BP29" s="37">
        <f t="shared" si="6"/>
        <v>0</v>
      </c>
      <c r="BQ29" s="37"/>
      <c r="BR29" s="37">
        <f t="shared" si="7"/>
        <v>0</v>
      </c>
      <c r="BS29" s="37">
        <f t="shared" si="8"/>
        <v>0</v>
      </c>
      <c r="BT29" s="37">
        <f t="shared" si="9"/>
        <v>0</v>
      </c>
      <c r="BU29" s="37"/>
      <c r="BV29" s="37"/>
      <c r="BW29" s="37">
        <f t="shared" si="10"/>
        <v>0</v>
      </c>
      <c r="BX29" s="88">
        <f t="shared" si="11"/>
        <v>0</v>
      </c>
      <c r="BY29" s="148"/>
      <c r="BZ29" s="37"/>
      <c r="CA29" s="37" t="str">
        <f t="shared" si="13"/>
        <v/>
      </c>
      <c r="CB29" s="37" t="str">
        <f t="shared" si="14"/>
        <v/>
      </c>
      <c r="CC29" s="37"/>
      <c r="CD29" s="37"/>
      <c r="CE29" s="37"/>
      <c r="CF29" s="37"/>
    </row>
    <row r="30" customHeight="1" spans="1:84">
      <c r="A30" s="8" t="s">
        <v>743</v>
      </c>
      <c r="B30" s="8"/>
      <c r="C30" s="8"/>
      <c r="D30" s="8"/>
      <c r="E30" s="8"/>
      <c r="F30" s="8"/>
      <c r="G30" s="72"/>
      <c r="H30" s="8"/>
      <c r="I30" s="8"/>
      <c r="J30" s="17"/>
      <c r="K30" s="21"/>
      <c r="L30" s="21"/>
      <c r="M30" s="21"/>
      <c r="N30" s="21"/>
      <c r="O30" s="21">
        <f>O28-O29</f>
        <v>0</v>
      </c>
      <c r="P30" s="21">
        <f>P28-P29</f>
        <v>0</v>
      </c>
      <c r="Q30" s="21"/>
      <c r="R30" s="21">
        <f>R28-R29</f>
        <v>0</v>
      </c>
      <c r="S30" s="21">
        <f>S28-S29</f>
        <v>0</v>
      </c>
      <c r="T30" s="21"/>
      <c r="U30" s="21">
        <f>U28-U29</f>
        <v>0</v>
      </c>
      <c r="V30" s="21">
        <f>V28-V29</f>
        <v>0</v>
      </c>
      <c r="W30" s="21"/>
      <c r="X30" s="9">
        <f>X28</f>
        <v>0</v>
      </c>
      <c r="Y30" s="21"/>
      <c r="Z30" s="9">
        <f>Z28</f>
        <v>0</v>
      </c>
      <c r="AA30" s="27" t="str">
        <f>IF(V30=0,"",(Z30-V30)/V30*100)</f>
        <v/>
      </c>
      <c r="AB30" s="14"/>
      <c r="AC30" s="136"/>
      <c r="AD30" s="26"/>
      <c r="AE30" s="26"/>
      <c r="AF30" s="26"/>
      <c r="AG30" s="26"/>
      <c r="AH30" s="26"/>
      <c r="AI30" s="26"/>
      <c r="AJ30" s="37"/>
      <c r="AK30" s="37"/>
      <c r="AL30" s="26"/>
      <c r="AM30" s="26"/>
      <c r="AN30" s="26"/>
      <c r="AO30" s="26"/>
      <c r="AP30" s="26"/>
      <c r="AQ30" s="37"/>
      <c r="AR30" s="37"/>
      <c r="AS30" s="26"/>
      <c r="AT30" s="37"/>
      <c r="AU30" s="37"/>
      <c r="AV30" s="37"/>
      <c r="AW30" s="37"/>
      <c r="AX30" s="37"/>
      <c r="AY30" s="37"/>
      <c r="AZ30" s="37"/>
      <c r="BA30" s="37"/>
      <c r="BB30" s="37"/>
      <c r="BC30" s="37"/>
      <c r="BD30" s="37"/>
      <c r="BE30" s="146">
        <f t="shared" si="3"/>
        <v>1900</v>
      </c>
      <c r="BF30" s="37"/>
      <c r="BG30" s="37">
        <f>(基本信息输入表!$M$7-'4-6-4机器设备'!I282)/365</f>
        <v>123.169863013699</v>
      </c>
      <c r="BH30" s="37"/>
      <c r="BI30" s="37">
        <f t="shared" si="4"/>
        <v>0</v>
      </c>
      <c r="BJ30" s="37"/>
      <c r="BK30" s="37"/>
      <c r="BL30" s="37" t="str">
        <f t="shared" si="5"/>
        <v/>
      </c>
      <c r="BM30" s="37"/>
      <c r="BN30" s="37"/>
      <c r="BO30" s="37"/>
      <c r="BP30" s="37">
        <f t="shared" si="6"/>
        <v>0</v>
      </c>
      <c r="BQ30" s="37"/>
      <c r="BR30" s="37">
        <f t="shared" si="7"/>
        <v>0</v>
      </c>
      <c r="BS30" s="37">
        <f t="shared" si="8"/>
        <v>0</v>
      </c>
      <c r="BT30" s="37">
        <f t="shared" si="9"/>
        <v>0</v>
      </c>
      <c r="BU30" s="37"/>
      <c r="BV30" s="37"/>
      <c r="BW30" s="37">
        <f t="shared" si="10"/>
        <v>0</v>
      </c>
      <c r="BX30" s="88">
        <f t="shared" si="11"/>
        <v>0</v>
      </c>
      <c r="BY30" s="148"/>
      <c r="BZ30" s="37"/>
      <c r="CA30" s="37" t="str">
        <f t="shared" si="13"/>
        <v/>
      </c>
      <c r="CB30" s="37" t="str">
        <f t="shared" si="14"/>
        <v/>
      </c>
      <c r="CC30" s="37"/>
      <c r="CD30" s="37"/>
      <c r="CE30" s="37"/>
      <c r="CF30" s="37"/>
    </row>
    <row r="31" customHeight="1" spans="1:29">
      <c r="A31" s="3" t="str">
        <f>基本信息输入表!$K$6&amp;"填表人："&amp;基本信息输入表!$M$53</f>
        <v>产权持有单位填表人：王若初</v>
      </c>
      <c r="Z31" s="3" t="str">
        <f>"评估人员："&amp;基本信息输入表!$Q$53</f>
        <v>评估人员：王秀红</v>
      </c>
      <c r="AC31" s="3"/>
    </row>
    <row r="32" customHeight="1" spans="1:84">
      <c r="A32" s="3" t="str">
        <f>"填表日期："&amp;YEAR(基本信息输入表!$O$53)&amp;"年"&amp;MONTH(基本信息输入表!$O$53)&amp;"月"&amp;DAY(基本信息输入表!$O$53)&amp;"日"</f>
        <v>填表日期：2023年2月15日</v>
      </c>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row>
    <row r="33" customHeight="1" spans="29:84">
      <c r="AC33" s="145" t="s">
        <v>310</v>
      </c>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row>
  </sheetData>
  <mergeCells count="52">
    <mergeCell ref="A2:AB2"/>
    <mergeCell ref="A3:AB3"/>
    <mergeCell ref="A5:M5"/>
    <mergeCell ref="AD5:AK5"/>
    <mergeCell ref="AL5:AX5"/>
    <mergeCell ref="AY5:BZ5"/>
    <mergeCell ref="CA5:CF5"/>
    <mergeCell ref="O6:Q6"/>
    <mergeCell ref="R6:T6"/>
    <mergeCell ref="U6:V6"/>
    <mergeCell ref="X6:Z6"/>
    <mergeCell ref="AL6:AR6"/>
    <mergeCell ref="AS6:AT6"/>
    <mergeCell ref="AU6:AV6"/>
    <mergeCell ref="AZ6:BB6"/>
    <mergeCell ref="BC6:BT6"/>
    <mergeCell ref="BW6:BY6"/>
    <mergeCell ref="CA6:CB6"/>
    <mergeCell ref="CC6:CD6"/>
    <mergeCell ref="A28:E28"/>
    <mergeCell ref="A29:E29"/>
    <mergeCell ref="A30:E30"/>
    <mergeCell ref="A6:A7"/>
    <mergeCell ref="B6:B7"/>
    <mergeCell ref="C6:C7"/>
    <mergeCell ref="D6:D7"/>
    <mergeCell ref="E6:E7"/>
    <mergeCell ref="F6:F7"/>
    <mergeCell ref="G6:G7"/>
    <mergeCell ref="H6:H7"/>
    <mergeCell ref="I6:I7"/>
    <mergeCell ref="J6:J7"/>
    <mergeCell ref="K6:K7"/>
    <mergeCell ref="L6:L7"/>
    <mergeCell ref="M6:M7"/>
    <mergeCell ref="N6:N7"/>
    <mergeCell ref="W6:W7"/>
    <mergeCell ref="AA6:AA7"/>
    <mergeCell ref="AB6:AB7"/>
    <mergeCell ref="AD6:AD7"/>
    <mergeCell ref="AE6:AE7"/>
    <mergeCell ref="AF6:AF7"/>
    <mergeCell ref="AG6:AG7"/>
    <mergeCell ref="AH6:AH7"/>
    <mergeCell ref="AI6:AI7"/>
    <mergeCell ref="AJ6:AJ7"/>
    <mergeCell ref="AK6:AK7"/>
    <mergeCell ref="AW6:AW7"/>
    <mergeCell ref="AX6:AX7"/>
    <mergeCell ref="AY6:AY7"/>
    <mergeCell ref="CE6:CE7"/>
    <mergeCell ref="CF6:CF7"/>
  </mergeCells>
  <dataValidations count="4">
    <dataValidation type="list" allowBlank="1" showInputMessage="1" showErrorMessage="1" sqref="AS8:AS30">
      <formula1>基本信息输入表!$A$119:$A$121</formula1>
    </dataValidation>
    <dataValidation type="list" allowBlank="1" showInputMessage="1" showErrorMessage="1" sqref="AU8:AU30">
      <formula1>基本信息输入表!$A$122:$A$125</formula1>
    </dataValidation>
    <dataValidation type="list" allowBlank="1" showInputMessage="1" showErrorMessage="1" sqref="AY8:AY30">
      <formula1>基本信息输入表!$A$141:$A$145</formula1>
    </dataValidation>
    <dataValidation type="list" allowBlank="1" showInputMessage="1" showErrorMessage="1" sqref="AD8:AI30 AL8:AP30">
      <formula1>基本信息输入表!$A$107:$A$108</formula1>
    </dataValidation>
  </dataValidations>
  <hyperlinks>
    <hyperlink ref="A1" location="索引目录!A1" display="返回索引目录"/>
  </hyperlinks>
  <printOptions horizontalCentered="1"/>
  <pageMargins left="0.984027777777778" right="0.984027777777778" top="0.984027777777778" bottom="0.984027777777778" header="0.313888888888889" footer="0.354166666666667"/>
  <pageSetup paperSize="9" scale="58" fitToHeight="1000" orientation="landscape"/>
  <headerFooter scaleWithDoc="0">
    <oddFooter>&amp;R&amp;"宋体,常规"&amp;10&amp;P/&amp;N</oddFooter>
  </headerFooter>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AT45"/>
  <sheetViews>
    <sheetView showGridLines="0" tabSelected="1" zoomScale="90" zoomScaleNormal="90" topLeftCell="A6" workbookViewId="0">
      <selection activeCell="W19" sqref="W19"/>
    </sheetView>
  </sheetViews>
  <sheetFormatPr defaultColWidth="9" defaultRowHeight="15.75" customHeight="1"/>
  <cols>
    <col min="1" max="1" width="5.25" style="66" customWidth="1"/>
    <col min="2" max="2" width="10.875" style="66" customWidth="1"/>
    <col min="3" max="3" width="10.25" style="66" customWidth="1"/>
    <col min="4" max="4" width="17.625" style="66" hidden="1" customWidth="1"/>
    <col min="5" max="5" width="10.375" style="66" hidden="1" customWidth="1"/>
    <col min="6" max="7" width="4.125" style="66" hidden="1" customWidth="1"/>
    <col min="8" max="8" width="12.75" style="66" customWidth="1"/>
    <col min="9" max="9" width="9.5" style="66" hidden="1" customWidth="1"/>
    <col min="10" max="10" width="9.875" style="66" hidden="1" customWidth="1"/>
    <col min="11" max="11" width="4.375" style="66" hidden="1" customWidth="1"/>
    <col min="12" max="17" width="12.625" style="66" hidden="1" customWidth="1" outlineLevel="1"/>
    <col min="18" max="18" width="9.75" style="66" hidden="1" customWidth="1" collapsed="1"/>
    <col min="19" max="19" width="9.75" style="66" hidden="1" customWidth="1"/>
    <col min="20" max="20" width="8" style="66" hidden="1" customWidth="1"/>
    <col min="21" max="21" width="9.875" style="66" customWidth="1"/>
    <col min="22" max="22" width="4.75" style="66" customWidth="1"/>
    <col min="23" max="23" width="8.25" style="67" customWidth="1"/>
    <col min="24" max="24" width="6.25" style="66" customWidth="1"/>
    <col min="25" max="25" width="6" style="66" customWidth="1"/>
    <col min="26" max="26" width="4.125" style="68" customWidth="1"/>
    <col min="27" max="31" width="5.625" style="4" customWidth="1" outlineLevel="1"/>
    <col min="32" max="32" width="14.875" style="4" customWidth="1" outlineLevel="1"/>
    <col min="33" max="33" width="13.625" style="4" customWidth="1"/>
    <col min="34" max="37" width="5.625" style="4" customWidth="1" outlineLevel="1"/>
    <col min="38" max="39" width="7.375" style="4" customWidth="1" outlineLevel="1"/>
    <col min="40" max="40" width="5.625" style="4" customWidth="1" outlineLevel="1"/>
    <col min="41" max="44" width="8.625" style="4" customWidth="1" outlineLevel="1"/>
    <col min="45" max="45" width="14.625" style="4" customWidth="1" outlineLevel="1"/>
    <col min="46" max="46" width="13.625" style="4" customWidth="1"/>
    <col min="47" max="16384" width="9" style="66"/>
  </cols>
  <sheetData>
    <row r="1" customHeight="1" spans="1:1">
      <c r="A1" s="69" t="s">
        <v>311</v>
      </c>
    </row>
    <row r="2" s="62" customFormat="1" ht="30" customHeight="1" spans="1:46">
      <c r="A2" s="70" t="s">
        <v>744</v>
      </c>
      <c r="B2" s="70"/>
      <c r="C2" s="70"/>
      <c r="D2" s="70"/>
      <c r="E2" s="70"/>
      <c r="F2" s="70"/>
      <c r="G2" s="70"/>
      <c r="H2" s="70"/>
      <c r="I2" s="70"/>
      <c r="J2" s="70"/>
      <c r="K2" s="70"/>
      <c r="L2" s="70"/>
      <c r="M2" s="70"/>
      <c r="N2" s="70"/>
      <c r="O2" s="70"/>
      <c r="P2" s="70"/>
      <c r="Q2" s="70"/>
      <c r="R2" s="70"/>
      <c r="S2" s="70"/>
      <c r="T2" s="70"/>
      <c r="U2" s="70"/>
      <c r="V2" s="70"/>
      <c r="W2" s="100"/>
      <c r="X2" s="70"/>
      <c r="Y2" s="70"/>
      <c r="Z2" s="111"/>
      <c r="AA2" s="22"/>
      <c r="AB2" s="22"/>
      <c r="AC2" s="22"/>
      <c r="AD2" s="22"/>
      <c r="AE2" s="22"/>
      <c r="AF2" s="22"/>
      <c r="AG2" s="22"/>
      <c r="AH2" s="22"/>
      <c r="AI2" s="22"/>
      <c r="AJ2" s="22"/>
      <c r="AK2" s="22"/>
      <c r="AL2" s="22"/>
      <c r="AM2" s="22"/>
      <c r="AN2" s="22"/>
      <c r="AO2" s="22"/>
      <c r="AP2" s="22"/>
      <c r="AQ2" s="22"/>
      <c r="AR2" s="22"/>
      <c r="AS2" s="22"/>
      <c r="AT2" s="22"/>
    </row>
    <row r="3" customHeight="1" spans="1:46">
      <c r="A3" s="63" t="str">
        <f>"评估基准日："&amp;TEXT(基本信息输入表!M7,"yyyy年mm月dd日")</f>
        <v>评估基准日：2023年01月31日</v>
      </c>
      <c r="B3" s="63"/>
      <c r="C3" s="63"/>
      <c r="D3" s="63"/>
      <c r="E3" s="63"/>
      <c r="F3" s="63"/>
      <c r="G3" s="63"/>
      <c r="H3" s="63"/>
      <c r="I3" s="63"/>
      <c r="J3" s="63"/>
      <c r="K3" s="63"/>
      <c r="L3" s="63"/>
      <c r="M3" s="63"/>
      <c r="N3" s="63"/>
      <c r="O3" s="63"/>
      <c r="P3" s="63"/>
      <c r="Q3" s="63"/>
      <c r="R3" s="63"/>
      <c r="S3" s="63"/>
      <c r="T3" s="63"/>
      <c r="U3" s="63"/>
      <c r="V3" s="63"/>
      <c r="W3" s="101"/>
      <c r="X3" s="63"/>
      <c r="Y3" s="63"/>
      <c r="Z3" s="112"/>
      <c r="AA3" s="22"/>
      <c r="AB3" s="22"/>
      <c r="AC3" s="22"/>
      <c r="AD3" s="22"/>
      <c r="AE3" s="22"/>
      <c r="AF3" s="22"/>
      <c r="AG3" s="22"/>
      <c r="AH3" s="22"/>
      <c r="AI3" s="22"/>
      <c r="AJ3" s="22"/>
      <c r="AK3" s="22"/>
      <c r="AL3" s="22"/>
      <c r="AM3" s="22"/>
      <c r="AN3" s="22"/>
      <c r="AO3" s="22"/>
      <c r="AP3" s="22"/>
      <c r="AQ3" s="22"/>
      <c r="AR3" s="22"/>
      <c r="AS3" s="22"/>
      <c r="AT3" s="22"/>
    </row>
    <row r="4" ht="14.1" customHeight="1" spans="1:26">
      <c r="A4" s="63"/>
      <c r="B4" s="63"/>
      <c r="C4" s="63"/>
      <c r="D4" s="63"/>
      <c r="E4" s="63"/>
      <c r="F4" s="63"/>
      <c r="G4" s="63"/>
      <c r="H4" s="63"/>
      <c r="I4" s="63"/>
      <c r="J4" s="63"/>
      <c r="K4" s="63"/>
      <c r="L4" s="63"/>
      <c r="M4" s="63"/>
      <c r="N4" s="63"/>
      <c r="O4" s="63"/>
      <c r="P4" s="63"/>
      <c r="Q4" s="63"/>
      <c r="R4" s="63"/>
      <c r="S4" s="63"/>
      <c r="T4" s="63"/>
      <c r="U4" s="63"/>
      <c r="V4" s="63"/>
      <c r="W4" s="101"/>
      <c r="X4" s="63"/>
      <c r="Y4" s="63" t="s">
        <v>745</v>
      </c>
      <c r="Z4" s="113"/>
    </row>
    <row r="5" customHeight="1" spans="1:46">
      <c r="A5" s="71" t="str">
        <f>基本信息输入表!K6&amp;"："&amp;基本信息输入表!M6</f>
        <v>产权持有单位：山东烟草投资管理有限公司</v>
      </c>
      <c r="B5" s="71"/>
      <c r="C5" s="71"/>
      <c r="D5" s="71"/>
      <c r="E5" s="71"/>
      <c r="Y5" s="114" t="s">
        <v>227</v>
      </c>
      <c r="Z5" s="113"/>
      <c r="AA5" s="26" t="s">
        <v>372</v>
      </c>
      <c r="AB5" s="26"/>
      <c r="AC5" s="26"/>
      <c r="AD5" s="26"/>
      <c r="AE5" s="26"/>
      <c r="AF5" s="26"/>
      <c r="AG5" s="26"/>
      <c r="AH5" s="125" t="s">
        <v>373</v>
      </c>
      <c r="AI5" s="126"/>
      <c r="AJ5" s="126"/>
      <c r="AK5" s="126"/>
      <c r="AL5" s="126"/>
      <c r="AM5" s="126"/>
      <c r="AN5" s="126"/>
      <c r="AO5" s="126"/>
      <c r="AP5" s="126"/>
      <c r="AQ5" s="126"/>
      <c r="AR5" s="126"/>
      <c r="AS5" s="126"/>
      <c r="AT5" s="127"/>
    </row>
    <row r="6" s="63" customFormat="1" customHeight="1" spans="1:46">
      <c r="A6" s="72" t="s">
        <v>228</v>
      </c>
      <c r="B6" s="73" t="s">
        <v>562</v>
      </c>
      <c r="C6" s="73" t="s">
        <v>746</v>
      </c>
      <c r="D6" s="73" t="s">
        <v>437</v>
      </c>
      <c r="E6" s="73" t="s">
        <v>722</v>
      </c>
      <c r="F6" s="73" t="s">
        <v>377</v>
      </c>
      <c r="G6" s="73" t="s">
        <v>396</v>
      </c>
      <c r="H6" s="74" t="s">
        <v>413</v>
      </c>
      <c r="I6" s="73" t="s">
        <v>723</v>
      </c>
      <c r="J6" s="73" t="s">
        <v>474</v>
      </c>
      <c r="K6" s="73" t="s">
        <v>579</v>
      </c>
      <c r="L6" s="92" t="s">
        <v>523</v>
      </c>
      <c r="M6" s="93"/>
      <c r="N6" s="94"/>
      <c r="O6" s="92" t="s">
        <v>379</v>
      </c>
      <c r="P6" s="93"/>
      <c r="Q6" s="94"/>
      <c r="R6" s="72" t="s">
        <v>202</v>
      </c>
      <c r="S6" s="72"/>
      <c r="T6" s="74" t="s">
        <v>416</v>
      </c>
      <c r="U6" s="102" t="s">
        <v>352</v>
      </c>
      <c r="V6" s="102"/>
      <c r="W6" s="103"/>
      <c r="X6" s="73" t="s">
        <v>205</v>
      </c>
      <c r="Y6" s="73" t="s">
        <v>380</v>
      </c>
      <c r="Z6" s="115"/>
      <c r="AA6" s="26" t="s">
        <v>381</v>
      </c>
      <c r="AB6" s="26" t="s">
        <v>382</v>
      </c>
      <c r="AC6" s="26" t="s">
        <v>383</v>
      </c>
      <c r="AD6" s="116" t="s">
        <v>477</v>
      </c>
      <c r="AE6" s="116" t="s">
        <v>386</v>
      </c>
      <c r="AF6" s="26" t="s">
        <v>387</v>
      </c>
      <c r="AG6" s="26"/>
      <c r="AH6" s="125" t="s">
        <v>388</v>
      </c>
      <c r="AI6" s="126"/>
      <c r="AJ6" s="126"/>
      <c r="AK6" s="126"/>
      <c r="AL6" s="126"/>
      <c r="AM6" s="126"/>
      <c r="AN6" s="127"/>
      <c r="AO6" s="26" t="s">
        <v>389</v>
      </c>
      <c r="AP6" s="26"/>
      <c r="AQ6" s="26" t="s">
        <v>390</v>
      </c>
      <c r="AR6" s="26"/>
      <c r="AS6" s="26" t="s">
        <v>391</v>
      </c>
      <c r="AT6" s="133"/>
    </row>
    <row r="7" s="63" customFormat="1" ht="25.15" customHeight="1" spans="1:46">
      <c r="A7" s="72"/>
      <c r="B7" s="72"/>
      <c r="C7" s="72"/>
      <c r="D7" s="72"/>
      <c r="E7" s="72"/>
      <c r="F7" s="72"/>
      <c r="G7" s="72"/>
      <c r="H7" s="75"/>
      <c r="I7" s="72"/>
      <c r="J7" s="72"/>
      <c r="K7" s="72"/>
      <c r="L7" s="94" t="s">
        <v>493</v>
      </c>
      <c r="M7" s="94" t="s">
        <v>495</v>
      </c>
      <c r="N7" s="94" t="s">
        <v>698</v>
      </c>
      <c r="O7" s="94" t="s">
        <v>493</v>
      </c>
      <c r="P7" s="94" t="s">
        <v>495</v>
      </c>
      <c r="Q7" s="94" t="s">
        <v>698</v>
      </c>
      <c r="R7" s="104" t="s">
        <v>493</v>
      </c>
      <c r="S7" s="72" t="s">
        <v>495</v>
      </c>
      <c r="T7" s="75"/>
      <c r="U7" s="72" t="s">
        <v>493</v>
      </c>
      <c r="V7" s="73" t="s">
        <v>480</v>
      </c>
      <c r="W7" s="103" t="s">
        <v>495</v>
      </c>
      <c r="X7" s="72"/>
      <c r="Y7" s="72"/>
      <c r="Z7" s="112"/>
      <c r="AA7" s="26"/>
      <c r="AB7" s="26"/>
      <c r="AC7" s="26"/>
      <c r="AD7" s="26"/>
      <c r="AE7" s="26"/>
      <c r="AF7" s="26"/>
      <c r="AG7" s="26"/>
      <c r="AH7" s="26" t="s">
        <v>401</v>
      </c>
      <c r="AI7" s="128" t="s">
        <v>727</v>
      </c>
      <c r="AJ7" s="128" t="s">
        <v>699</v>
      </c>
      <c r="AK7" s="128" t="s">
        <v>700</v>
      </c>
      <c r="AL7" s="26" t="s">
        <v>404</v>
      </c>
      <c r="AM7" s="26" t="s">
        <v>405</v>
      </c>
      <c r="AN7" s="125" t="s">
        <v>406</v>
      </c>
      <c r="AO7" s="26" t="s">
        <v>407</v>
      </c>
      <c r="AP7" s="26" t="s">
        <v>408</v>
      </c>
      <c r="AQ7" s="26" t="s">
        <v>407</v>
      </c>
      <c r="AR7" s="26" t="s">
        <v>409</v>
      </c>
      <c r="AS7" s="26"/>
      <c r="AT7" s="134"/>
    </row>
    <row r="8" s="64" customFormat="1" customHeight="1" spans="1:46">
      <c r="A8" s="76">
        <f>IF(C8="","",ROW()-7)</f>
        <v>1</v>
      </c>
      <c r="B8" s="77">
        <v>30301000026</v>
      </c>
      <c r="C8" s="78" t="s">
        <v>747</v>
      </c>
      <c r="D8" s="78" t="s">
        <v>748</v>
      </c>
      <c r="E8" s="79" t="s">
        <v>749</v>
      </c>
      <c r="F8" s="80" t="s">
        <v>455</v>
      </c>
      <c r="G8" s="81">
        <v>1</v>
      </c>
      <c r="H8" s="78" t="s">
        <v>750</v>
      </c>
      <c r="I8" s="81" t="s">
        <v>751</v>
      </c>
      <c r="J8" s="95" t="s">
        <v>751</v>
      </c>
      <c r="K8" s="96">
        <v>5</v>
      </c>
      <c r="L8" s="97"/>
      <c r="M8" s="97"/>
      <c r="N8" s="97"/>
      <c r="O8" s="97"/>
      <c r="P8" s="97"/>
      <c r="Q8" s="97"/>
      <c r="R8" s="97">
        <v>111.9</v>
      </c>
      <c r="S8" s="97">
        <v>111.9</v>
      </c>
      <c r="T8" s="97">
        <f t="shared" ref="T8:T37" si="0">N8+Q8</f>
        <v>0</v>
      </c>
      <c r="U8" s="105">
        <v>100</v>
      </c>
      <c r="V8" s="76" t="s">
        <v>346</v>
      </c>
      <c r="W8" s="105">
        <v>100</v>
      </c>
      <c r="X8" s="105">
        <f t="shared" ref="X8:X37" si="1">IF(S8-T8=0,"",(W8-S8+T8)/(S8-T8)*100)</f>
        <v>-10.6344950848972</v>
      </c>
      <c r="Y8" s="117"/>
      <c r="Z8" s="118"/>
      <c r="AA8" s="119"/>
      <c r="AB8" s="119"/>
      <c r="AC8" s="119"/>
      <c r="AD8" s="119"/>
      <c r="AE8" s="119"/>
      <c r="AF8" s="119"/>
      <c r="AG8" s="119"/>
      <c r="AH8" s="119"/>
      <c r="AI8" s="119"/>
      <c r="AJ8" s="119"/>
      <c r="AK8" s="119"/>
      <c r="AL8" s="119"/>
      <c r="AM8" s="129"/>
      <c r="AN8" s="129"/>
      <c r="AO8" s="119"/>
      <c r="AP8" s="129"/>
      <c r="AQ8" s="129"/>
      <c r="AR8" s="129"/>
      <c r="AS8" s="129"/>
      <c r="AT8" s="129"/>
    </row>
    <row r="9" s="64" customFormat="1" customHeight="1" spans="1:46">
      <c r="A9" s="76">
        <f t="shared" ref="A9:A37" si="2">IF(C9="","",ROW()-7)</f>
        <v>2</v>
      </c>
      <c r="B9" s="77">
        <v>30301000027</v>
      </c>
      <c r="C9" s="78" t="s">
        <v>747</v>
      </c>
      <c r="D9" s="78" t="s">
        <v>748</v>
      </c>
      <c r="E9" s="79" t="s">
        <v>749</v>
      </c>
      <c r="F9" s="80" t="s">
        <v>455</v>
      </c>
      <c r="G9" s="81">
        <v>1</v>
      </c>
      <c r="H9" s="78" t="s">
        <v>752</v>
      </c>
      <c r="I9" s="81" t="s">
        <v>751</v>
      </c>
      <c r="J9" s="81" t="s">
        <v>751</v>
      </c>
      <c r="K9" s="96">
        <v>5</v>
      </c>
      <c r="L9" s="97"/>
      <c r="M9" s="97"/>
      <c r="N9" s="97"/>
      <c r="O9" s="97"/>
      <c r="P9" s="97"/>
      <c r="Q9" s="97"/>
      <c r="R9" s="97">
        <v>111.9</v>
      </c>
      <c r="S9" s="97">
        <v>111.9</v>
      </c>
      <c r="T9" s="97">
        <f t="shared" si="0"/>
        <v>0</v>
      </c>
      <c r="U9" s="105">
        <v>100</v>
      </c>
      <c r="V9" s="76" t="s">
        <v>346</v>
      </c>
      <c r="W9" s="105">
        <v>100</v>
      </c>
      <c r="X9" s="105">
        <f t="shared" si="1"/>
        <v>-10.6344950848972</v>
      </c>
      <c r="Y9" s="117"/>
      <c r="Z9" s="118"/>
      <c r="AA9" s="119"/>
      <c r="AB9" s="119"/>
      <c r="AC9" s="119"/>
      <c r="AD9" s="119"/>
      <c r="AE9" s="119"/>
      <c r="AF9" s="119"/>
      <c r="AG9" s="119"/>
      <c r="AH9" s="119"/>
      <c r="AI9" s="119"/>
      <c r="AJ9" s="119"/>
      <c r="AK9" s="119"/>
      <c r="AL9" s="119"/>
      <c r="AM9" s="130"/>
      <c r="AN9" s="129"/>
      <c r="AO9" s="119"/>
      <c r="AP9" s="129"/>
      <c r="AQ9" s="129"/>
      <c r="AR9" s="129"/>
      <c r="AS9" s="129"/>
      <c r="AT9" s="129"/>
    </row>
    <row r="10" s="64" customFormat="1" customHeight="1" spans="1:46">
      <c r="A10" s="76">
        <f t="shared" si="2"/>
        <v>3</v>
      </c>
      <c r="B10" s="77">
        <v>30301000028</v>
      </c>
      <c r="C10" s="78" t="s">
        <v>747</v>
      </c>
      <c r="D10" s="78" t="s">
        <v>748</v>
      </c>
      <c r="E10" s="79" t="s">
        <v>749</v>
      </c>
      <c r="F10" s="80" t="s">
        <v>455</v>
      </c>
      <c r="G10" s="81">
        <v>1</v>
      </c>
      <c r="H10" s="78" t="s">
        <v>753</v>
      </c>
      <c r="I10" s="81" t="s">
        <v>751</v>
      </c>
      <c r="J10" s="81" t="s">
        <v>751</v>
      </c>
      <c r="K10" s="96">
        <v>5</v>
      </c>
      <c r="L10" s="97"/>
      <c r="M10" s="97"/>
      <c r="N10" s="97"/>
      <c r="O10" s="97"/>
      <c r="P10" s="97"/>
      <c r="Q10" s="97"/>
      <c r="R10" s="97">
        <v>111.9</v>
      </c>
      <c r="S10" s="97">
        <v>111.9</v>
      </c>
      <c r="T10" s="97">
        <f t="shared" si="0"/>
        <v>0</v>
      </c>
      <c r="U10" s="105">
        <v>100</v>
      </c>
      <c r="V10" s="76" t="s">
        <v>346</v>
      </c>
      <c r="W10" s="105">
        <v>100</v>
      </c>
      <c r="X10" s="105">
        <f t="shared" si="1"/>
        <v>-10.6344950848972</v>
      </c>
      <c r="Y10" s="117"/>
      <c r="Z10" s="118"/>
      <c r="AA10" s="119"/>
      <c r="AB10" s="119"/>
      <c r="AC10" s="119"/>
      <c r="AD10" s="119"/>
      <c r="AE10" s="119"/>
      <c r="AF10" s="119"/>
      <c r="AG10" s="119"/>
      <c r="AH10" s="119"/>
      <c r="AI10" s="119"/>
      <c r="AJ10" s="119"/>
      <c r="AK10" s="119"/>
      <c r="AL10" s="119"/>
      <c r="AM10" s="130"/>
      <c r="AN10" s="129"/>
      <c r="AO10" s="119"/>
      <c r="AP10" s="129"/>
      <c r="AQ10" s="129"/>
      <c r="AR10" s="129"/>
      <c r="AS10" s="129"/>
      <c r="AT10" s="129"/>
    </row>
    <row r="11" s="64" customFormat="1" customHeight="1" spans="1:46">
      <c r="A11" s="76">
        <f t="shared" si="2"/>
        <v>4</v>
      </c>
      <c r="B11" s="77">
        <v>30301000029</v>
      </c>
      <c r="C11" s="78" t="s">
        <v>747</v>
      </c>
      <c r="D11" s="78" t="s">
        <v>748</v>
      </c>
      <c r="E11" s="79" t="s">
        <v>749</v>
      </c>
      <c r="F11" s="80" t="s">
        <v>455</v>
      </c>
      <c r="G11" s="81">
        <v>1</v>
      </c>
      <c r="H11" s="78" t="s">
        <v>754</v>
      </c>
      <c r="I11" s="81" t="s">
        <v>751</v>
      </c>
      <c r="J11" s="81" t="s">
        <v>751</v>
      </c>
      <c r="K11" s="96">
        <v>5</v>
      </c>
      <c r="L11" s="97"/>
      <c r="M11" s="97"/>
      <c r="N11" s="97"/>
      <c r="O11" s="97"/>
      <c r="P11" s="97"/>
      <c r="Q11" s="97"/>
      <c r="R11" s="97">
        <v>111.9</v>
      </c>
      <c r="S11" s="97">
        <v>111.9</v>
      </c>
      <c r="T11" s="97">
        <f t="shared" si="0"/>
        <v>0</v>
      </c>
      <c r="U11" s="105">
        <v>100</v>
      </c>
      <c r="V11" s="76" t="s">
        <v>346</v>
      </c>
      <c r="W11" s="105">
        <v>100</v>
      </c>
      <c r="X11" s="105">
        <f t="shared" si="1"/>
        <v>-10.6344950848972</v>
      </c>
      <c r="Y11" s="117"/>
      <c r="Z11" s="118"/>
      <c r="AA11" s="119"/>
      <c r="AB11" s="119"/>
      <c r="AC11" s="119"/>
      <c r="AD11" s="119"/>
      <c r="AE11" s="119"/>
      <c r="AF11" s="119"/>
      <c r="AG11" s="119"/>
      <c r="AH11" s="119"/>
      <c r="AI11" s="119"/>
      <c r="AJ11" s="119"/>
      <c r="AK11" s="119"/>
      <c r="AL11" s="119"/>
      <c r="AM11" s="130"/>
      <c r="AN11" s="129"/>
      <c r="AO11" s="119"/>
      <c r="AP11" s="129"/>
      <c r="AQ11" s="129"/>
      <c r="AR11" s="129"/>
      <c r="AS11" s="129"/>
      <c r="AT11" s="129"/>
    </row>
    <row r="12" s="64" customFormat="1" customHeight="1" spans="1:46">
      <c r="A12" s="76">
        <f t="shared" si="2"/>
        <v>5</v>
      </c>
      <c r="B12" s="77">
        <v>30301000030</v>
      </c>
      <c r="C12" s="78" t="s">
        <v>747</v>
      </c>
      <c r="D12" s="78" t="s">
        <v>748</v>
      </c>
      <c r="E12" s="79" t="s">
        <v>749</v>
      </c>
      <c r="F12" s="80" t="s">
        <v>455</v>
      </c>
      <c r="G12" s="81">
        <v>1</v>
      </c>
      <c r="H12" s="78" t="s">
        <v>755</v>
      </c>
      <c r="I12" s="81" t="s">
        <v>751</v>
      </c>
      <c r="J12" s="81" t="s">
        <v>751</v>
      </c>
      <c r="K12" s="96">
        <v>5</v>
      </c>
      <c r="L12" s="97"/>
      <c r="M12" s="97"/>
      <c r="N12" s="97"/>
      <c r="O12" s="97"/>
      <c r="P12" s="97"/>
      <c r="Q12" s="97"/>
      <c r="R12" s="97">
        <v>111.9</v>
      </c>
      <c r="S12" s="97">
        <v>111.9</v>
      </c>
      <c r="T12" s="97">
        <f t="shared" si="0"/>
        <v>0</v>
      </c>
      <c r="U12" s="105">
        <v>100</v>
      </c>
      <c r="V12" s="76" t="s">
        <v>346</v>
      </c>
      <c r="W12" s="105">
        <v>100</v>
      </c>
      <c r="X12" s="105">
        <f t="shared" si="1"/>
        <v>-10.6344950848972</v>
      </c>
      <c r="Y12" s="117"/>
      <c r="Z12" s="118"/>
      <c r="AA12" s="119"/>
      <c r="AB12" s="119"/>
      <c r="AC12" s="119"/>
      <c r="AD12" s="119"/>
      <c r="AE12" s="119"/>
      <c r="AF12" s="119"/>
      <c r="AG12" s="119"/>
      <c r="AH12" s="119"/>
      <c r="AI12" s="119"/>
      <c r="AJ12" s="119"/>
      <c r="AK12" s="119"/>
      <c r="AL12" s="119"/>
      <c r="AM12" s="130"/>
      <c r="AN12" s="129"/>
      <c r="AO12" s="119"/>
      <c r="AP12" s="129"/>
      <c r="AQ12" s="129"/>
      <c r="AR12" s="129"/>
      <c r="AS12" s="129"/>
      <c r="AT12" s="129"/>
    </row>
    <row r="13" s="64" customFormat="1" customHeight="1" spans="1:46">
      <c r="A13" s="76">
        <f t="shared" si="2"/>
        <v>6</v>
      </c>
      <c r="B13" s="77">
        <v>30301000031</v>
      </c>
      <c r="C13" s="78" t="s">
        <v>747</v>
      </c>
      <c r="D13" s="78" t="s">
        <v>756</v>
      </c>
      <c r="E13" s="79" t="s">
        <v>749</v>
      </c>
      <c r="F13" s="80" t="s">
        <v>455</v>
      </c>
      <c r="G13" s="81">
        <v>1</v>
      </c>
      <c r="H13" s="78" t="s">
        <v>757</v>
      </c>
      <c r="I13" s="81" t="s">
        <v>758</v>
      </c>
      <c r="J13" s="81" t="s">
        <v>758</v>
      </c>
      <c r="K13" s="96">
        <v>5</v>
      </c>
      <c r="L13" s="97"/>
      <c r="M13" s="97"/>
      <c r="N13" s="97"/>
      <c r="O13" s="97"/>
      <c r="P13" s="97"/>
      <c r="Q13" s="97"/>
      <c r="R13" s="97">
        <v>346.51</v>
      </c>
      <c r="S13" s="97">
        <v>346.51</v>
      </c>
      <c r="T13" s="97">
        <f t="shared" si="0"/>
        <v>0</v>
      </c>
      <c r="U13" s="105">
        <v>300</v>
      </c>
      <c r="V13" s="76" t="s">
        <v>346</v>
      </c>
      <c r="W13" s="105">
        <v>300</v>
      </c>
      <c r="X13" s="105">
        <f t="shared" si="1"/>
        <v>-13.4224120516002</v>
      </c>
      <c r="Y13" s="117"/>
      <c r="Z13" s="118"/>
      <c r="AA13" s="119"/>
      <c r="AB13" s="119"/>
      <c r="AC13" s="119"/>
      <c r="AD13" s="119"/>
      <c r="AE13" s="119"/>
      <c r="AF13" s="119"/>
      <c r="AG13" s="119"/>
      <c r="AH13" s="119"/>
      <c r="AI13" s="119"/>
      <c r="AJ13" s="119"/>
      <c r="AK13" s="119"/>
      <c r="AL13" s="119"/>
      <c r="AM13" s="130"/>
      <c r="AN13" s="129"/>
      <c r="AO13" s="119"/>
      <c r="AP13" s="129"/>
      <c r="AQ13" s="129"/>
      <c r="AR13" s="129"/>
      <c r="AS13" s="129"/>
      <c r="AT13" s="129"/>
    </row>
    <row r="14" s="64" customFormat="1" customHeight="1" spans="1:46">
      <c r="A14" s="76">
        <f t="shared" si="2"/>
        <v>7</v>
      </c>
      <c r="B14" s="77" t="s">
        <v>759</v>
      </c>
      <c r="C14" s="78" t="s">
        <v>747</v>
      </c>
      <c r="D14" s="78" t="s">
        <v>756</v>
      </c>
      <c r="E14" s="79" t="s">
        <v>749</v>
      </c>
      <c r="F14" s="80" t="s">
        <v>455</v>
      </c>
      <c r="G14" s="81">
        <v>1</v>
      </c>
      <c r="H14" s="78" t="s">
        <v>760</v>
      </c>
      <c r="I14" s="81" t="s">
        <v>758</v>
      </c>
      <c r="J14" s="81" t="s">
        <v>758</v>
      </c>
      <c r="K14" s="96">
        <v>5</v>
      </c>
      <c r="L14" s="97"/>
      <c r="M14" s="97"/>
      <c r="N14" s="97"/>
      <c r="O14" s="97"/>
      <c r="P14" s="97"/>
      <c r="Q14" s="97"/>
      <c r="R14" s="97">
        <v>346.51</v>
      </c>
      <c r="S14" s="97">
        <v>346.51</v>
      </c>
      <c r="T14" s="97">
        <f t="shared" si="0"/>
        <v>0</v>
      </c>
      <c r="U14" s="105">
        <v>300</v>
      </c>
      <c r="V14" s="76" t="s">
        <v>346</v>
      </c>
      <c r="W14" s="105">
        <v>300</v>
      </c>
      <c r="X14" s="105">
        <f t="shared" si="1"/>
        <v>-13.4224120516002</v>
      </c>
      <c r="Y14" s="117"/>
      <c r="Z14" s="118"/>
      <c r="AA14" s="119"/>
      <c r="AB14" s="119"/>
      <c r="AC14" s="119"/>
      <c r="AD14" s="119"/>
      <c r="AE14" s="119"/>
      <c r="AF14" s="119"/>
      <c r="AG14" s="119"/>
      <c r="AH14" s="119"/>
      <c r="AI14" s="119"/>
      <c r="AJ14" s="119"/>
      <c r="AK14" s="119"/>
      <c r="AL14" s="119"/>
      <c r="AM14" s="130"/>
      <c r="AN14" s="129"/>
      <c r="AO14" s="119"/>
      <c r="AP14" s="129"/>
      <c r="AQ14" s="129"/>
      <c r="AR14" s="129"/>
      <c r="AS14" s="129"/>
      <c r="AT14" s="129"/>
    </row>
    <row r="15" s="64" customFormat="1" customHeight="1" spans="1:46">
      <c r="A15" s="76">
        <f t="shared" si="2"/>
        <v>8</v>
      </c>
      <c r="B15" s="77">
        <v>30301000033</v>
      </c>
      <c r="C15" s="78" t="s">
        <v>747</v>
      </c>
      <c r="D15" s="78" t="s">
        <v>761</v>
      </c>
      <c r="E15" s="79" t="s">
        <v>749</v>
      </c>
      <c r="F15" s="80" t="s">
        <v>455</v>
      </c>
      <c r="G15" s="81">
        <v>1</v>
      </c>
      <c r="H15" s="78" t="s">
        <v>598</v>
      </c>
      <c r="I15" s="81" t="s">
        <v>762</v>
      </c>
      <c r="J15" s="81" t="s">
        <v>762</v>
      </c>
      <c r="K15" s="96">
        <v>5</v>
      </c>
      <c r="L15" s="97"/>
      <c r="M15" s="97"/>
      <c r="N15" s="97"/>
      <c r="O15" s="97"/>
      <c r="P15" s="97"/>
      <c r="Q15" s="97"/>
      <c r="R15" s="97">
        <v>127.7</v>
      </c>
      <c r="S15" s="97">
        <v>127.7</v>
      </c>
      <c r="T15" s="97">
        <f t="shared" si="0"/>
        <v>0</v>
      </c>
      <c r="U15" s="105">
        <v>100</v>
      </c>
      <c r="V15" s="76" t="s">
        <v>346</v>
      </c>
      <c r="W15" s="105">
        <v>100</v>
      </c>
      <c r="X15" s="105">
        <f t="shared" si="1"/>
        <v>-21.6914643696163</v>
      </c>
      <c r="Y15" s="117"/>
      <c r="Z15" s="118"/>
      <c r="AA15" s="119"/>
      <c r="AB15" s="119"/>
      <c r="AC15" s="119"/>
      <c r="AD15" s="119"/>
      <c r="AE15" s="119"/>
      <c r="AF15" s="119"/>
      <c r="AG15" s="119"/>
      <c r="AH15" s="119"/>
      <c r="AI15" s="119"/>
      <c r="AJ15" s="119"/>
      <c r="AK15" s="119"/>
      <c r="AL15" s="119"/>
      <c r="AM15" s="130"/>
      <c r="AN15" s="129"/>
      <c r="AO15" s="119"/>
      <c r="AP15" s="129"/>
      <c r="AQ15" s="129"/>
      <c r="AR15" s="129"/>
      <c r="AS15" s="129"/>
      <c r="AT15" s="129"/>
    </row>
    <row r="16" s="64" customFormat="1" customHeight="1" spans="1:46">
      <c r="A16" s="76">
        <f t="shared" si="2"/>
        <v>9</v>
      </c>
      <c r="B16" s="77">
        <v>30904000025</v>
      </c>
      <c r="C16" s="78" t="s">
        <v>763</v>
      </c>
      <c r="D16" s="78" t="s">
        <v>764</v>
      </c>
      <c r="E16" s="79" t="s">
        <v>765</v>
      </c>
      <c r="F16" s="80" t="s">
        <v>448</v>
      </c>
      <c r="G16" s="81">
        <v>1</v>
      </c>
      <c r="H16" s="78" t="s">
        <v>766</v>
      </c>
      <c r="I16" s="81" t="s">
        <v>767</v>
      </c>
      <c r="J16" s="81" t="s">
        <v>767</v>
      </c>
      <c r="K16" s="96">
        <v>5</v>
      </c>
      <c r="L16" s="97"/>
      <c r="M16" s="97"/>
      <c r="N16" s="97"/>
      <c r="O16" s="97"/>
      <c r="P16" s="97"/>
      <c r="Q16" s="97"/>
      <c r="R16" s="97">
        <v>152.5</v>
      </c>
      <c r="S16" s="97">
        <v>152.5</v>
      </c>
      <c r="T16" s="97">
        <f t="shared" si="0"/>
        <v>0</v>
      </c>
      <c r="U16" s="105">
        <v>200</v>
      </c>
      <c r="V16" s="76" t="s">
        <v>346</v>
      </c>
      <c r="W16" s="105">
        <v>200</v>
      </c>
      <c r="X16" s="105">
        <f t="shared" si="1"/>
        <v>31.1475409836066</v>
      </c>
      <c r="Y16" s="117"/>
      <c r="Z16" s="118"/>
      <c r="AA16" s="119"/>
      <c r="AB16" s="119"/>
      <c r="AC16" s="119"/>
      <c r="AD16" s="119"/>
      <c r="AE16" s="119"/>
      <c r="AF16" s="119"/>
      <c r="AG16" s="119"/>
      <c r="AH16" s="119"/>
      <c r="AI16" s="119"/>
      <c r="AJ16" s="119"/>
      <c r="AK16" s="119"/>
      <c r="AL16" s="119"/>
      <c r="AM16" s="130"/>
      <c r="AN16" s="129"/>
      <c r="AO16" s="119"/>
      <c r="AP16" s="129"/>
      <c r="AQ16" s="129"/>
      <c r="AR16" s="129"/>
      <c r="AS16" s="129"/>
      <c r="AT16" s="129"/>
    </row>
    <row r="17" s="64" customFormat="1" customHeight="1" spans="1:46">
      <c r="A17" s="76">
        <f t="shared" si="2"/>
        <v>10</v>
      </c>
      <c r="B17" s="77">
        <v>30904000026</v>
      </c>
      <c r="C17" s="78" t="s">
        <v>763</v>
      </c>
      <c r="D17" s="78" t="s">
        <v>764</v>
      </c>
      <c r="E17" s="79" t="s">
        <v>765</v>
      </c>
      <c r="F17" s="80" t="s">
        <v>448</v>
      </c>
      <c r="G17" s="81">
        <v>1</v>
      </c>
      <c r="H17" s="78" t="s">
        <v>766</v>
      </c>
      <c r="I17" s="81" t="s">
        <v>767</v>
      </c>
      <c r="J17" s="81" t="s">
        <v>767</v>
      </c>
      <c r="K17" s="81">
        <v>5</v>
      </c>
      <c r="L17" s="97"/>
      <c r="M17" s="97"/>
      <c r="N17" s="97"/>
      <c r="O17" s="97"/>
      <c r="P17" s="97"/>
      <c r="Q17" s="97"/>
      <c r="R17" s="97">
        <v>147.5</v>
      </c>
      <c r="S17" s="97">
        <v>147.5</v>
      </c>
      <c r="T17" s="97">
        <f t="shared" si="0"/>
        <v>0</v>
      </c>
      <c r="U17" s="105">
        <v>200</v>
      </c>
      <c r="V17" s="76" t="s">
        <v>346</v>
      </c>
      <c r="W17" s="105">
        <v>200</v>
      </c>
      <c r="X17" s="105">
        <f t="shared" si="1"/>
        <v>35.5932203389831</v>
      </c>
      <c r="Y17" s="117"/>
      <c r="Z17" s="118"/>
      <c r="AA17" s="119"/>
      <c r="AB17" s="119"/>
      <c r="AC17" s="119"/>
      <c r="AD17" s="119"/>
      <c r="AE17" s="119"/>
      <c r="AF17" s="119"/>
      <c r="AG17" s="119"/>
      <c r="AH17" s="119"/>
      <c r="AI17" s="119"/>
      <c r="AJ17" s="119"/>
      <c r="AK17" s="119"/>
      <c r="AL17" s="119"/>
      <c r="AM17" s="130"/>
      <c r="AN17" s="129"/>
      <c r="AO17" s="119"/>
      <c r="AP17" s="129"/>
      <c r="AQ17" s="129"/>
      <c r="AR17" s="129"/>
      <c r="AS17" s="129"/>
      <c r="AT17" s="129"/>
    </row>
    <row r="18" s="64" customFormat="1" customHeight="1" spans="1:46">
      <c r="A18" s="76">
        <f t="shared" si="2"/>
        <v>11</v>
      </c>
      <c r="B18" s="77">
        <v>30903000018</v>
      </c>
      <c r="C18" s="78" t="s">
        <v>768</v>
      </c>
      <c r="D18" s="78" t="s">
        <v>769</v>
      </c>
      <c r="E18" s="79" t="s">
        <v>765</v>
      </c>
      <c r="F18" s="80" t="s">
        <v>448</v>
      </c>
      <c r="G18" s="81">
        <v>1</v>
      </c>
      <c r="H18" s="78" t="s">
        <v>770</v>
      </c>
      <c r="I18" s="81" t="s">
        <v>767</v>
      </c>
      <c r="J18" s="81" t="s">
        <v>767</v>
      </c>
      <c r="K18" s="81">
        <v>5</v>
      </c>
      <c r="L18" s="97"/>
      <c r="M18" s="97"/>
      <c r="N18" s="97"/>
      <c r="O18" s="97"/>
      <c r="P18" s="97"/>
      <c r="Q18" s="97"/>
      <c r="R18" s="97">
        <v>480</v>
      </c>
      <c r="S18" s="97">
        <v>480</v>
      </c>
      <c r="T18" s="97">
        <f t="shared" si="0"/>
        <v>0</v>
      </c>
      <c r="U18" s="105">
        <v>500</v>
      </c>
      <c r="V18" s="76" t="s">
        <v>346</v>
      </c>
      <c r="W18" s="105">
        <v>500</v>
      </c>
      <c r="X18" s="105">
        <f t="shared" si="1"/>
        <v>4.16666666666667</v>
      </c>
      <c r="Y18" s="117"/>
      <c r="Z18" s="118"/>
      <c r="AA18" s="119"/>
      <c r="AB18" s="119"/>
      <c r="AC18" s="119"/>
      <c r="AD18" s="119"/>
      <c r="AE18" s="119"/>
      <c r="AF18" s="119"/>
      <c r="AG18" s="119"/>
      <c r="AH18" s="119"/>
      <c r="AI18" s="119"/>
      <c r="AJ18" s="119"/>
      <c r="AK18" s="119"/>
      <c r="AL18" s="119"/>
      <c r="AM18" s="130"/>
      <c r="AN18" s="129"/>
      <c r="AO18" s="119"/>
      <c r="AP18" s="129"/>
      <c r="AQ18" s="129"/>
      <c r="AR18" s="129"/>
      <c r="AS18" s="129"/>
      <c r="AT18" s="129"/>
    </row>
    <row r="19" s="64" customFormat="1" customHeight="1" spans="1:46">
      <c r="A19" s="76">
        <f t="shared" si="2"/>
        <v>12</v>
      </c>
      <c r="B19" s="77">
        <v>30301000034</v>
      </c>
      <c r="C19" s="78" t="s">
        <v>771</v>
      </c>
      <c r="D19" s="78" t="s">
        <v>772</v>
      </c>
      <c r="E19" s="79" t="s">
        <v>773</v>
      </c>
      <c r="F19" s="80" t="s">
        <v>455</v>
      </c>
      <c r="G19" s="81">
        <v>1</v>
      </c>
      <c r="H19" s="78" t="s">
        <v>774</v>
      </c>
      <c r="I19" s="81" t="s">
        <v>767</v>
      </c>
      <c r="J19" s="81" t="s">
        <v>767</v>
      </c>
      <c r="K19" s="81">
        <v>5</v>
      </c>
      <c r="L19" s="97"/>
      <c r="M19" s="97"/>
      <c r="N19" s="97"/>
      <c r="O19" s="97"/>
      <c r="P19" s="97"/>
      <c r="Q19" s="97"/>
      <c r="R19" s="97">
        <v>112</v>
      </c>
      <c r="S19" s="97">
        <v>112</v>
      </c>
      <c r="T19" s="97">
        <f t="shared" si="0"/>
        <v>0</v>
      </c>
      <c r="U19" s="105">
        <v>4020</v>
      </c>
      <c r="V19" s="76">
        <v>16</v>
      </c>
      <c r="W19" s="105">
        <v>643.2</v>
      </c>
      <c r="X19" s="105">
        <f t="shared" si="1"/>
        <v>474.285714285714</v>
      </c>
      <c r="Y19" s="117"/>
      <c r="Z19" s="118"/>
      <c r="AA19" s="119"/>
      <c r="AB19" s="119"/>
      <c r="AC19" s="119"/>
      <c r="AD19" s="119"/>
      <c r="AE19" s="119"/>
      <c r="AF19" s="119"/>
      <c r="AG19" s="119"/>
      <c r="AH19" s="119"/>
      <c r="AI19" s="119"/>
      <c r="AJ19" s="119"/>
      <c r="AK19" s="119"/>
      <c r="AL19" s="119"/>
      <c r="AM19" s="130"/>
      <c r="AN19" s="129"/>
      <c r="AO19" s="119"/>
      <c r="AP19" s="129"/>
      <c r="AQ19" s="129"/>
      <c r="AR19" s="129"/>
      <c r="AS19" s="129"/>
      <c r="AT19" s="129"/>
    </row>
    <row r="20" s="64" customFormat="1" customHeight="1" spans="1:46">
      <c r="A20" s="76">
        <f t="shared" si="2"/>
        <v>13</v>
      </c>
      <c r="B20" s="77">
        <v>30301000035</v>
      </c>
      <c r="C20" s="78" t="s">
        <v>771</v>
      </c>
      <c r="D20" s="78" t="s">
        <v>772</v>
      </c>
      <c r="E20" s="79" t="s">
        <v>773</v>
      </c>
      <c r="F20" s="80" t="s">
        <v>455</v>
      </c>
      <c r="G20" s="81">
        <v>1</v>
      </c>
      <c r="H20" s="78" t="s">
        <v>774</v>
      </c>
      <c r="I20" s="81" t="s">
        <v>767</v>
      </c>
      <c r="J20" s="81" t="s">
        <v>767</v>
      </c>
      <c r="K20" s="81">
        <v>5</v>
      </c>
      <c r="L20" s="97"/>
      <c r="M20" s="97"/>
      <c r="N20" s="97"/>
      <c r="O20" s="97"/>
      <c r="P20" s="97"/>
      <c r="Q20" s="97"/>
      <c r="R20" s="97">
        <v>112</v>
      </c>
      <c r="S20" s="97">
        <v>112</v>
      </c>
      <c r="T20" s="97">
        <f t="shared" si="0"/>
        <v>0</v>
      </c>
      <c r="U20" s="105">
        <v>4020</v>
      </c>
      <c r="V20" s="76">
        <v>16</v>
      </c>
      <c r="W20" s="105">
        <v>643.2</v>
      </c>
      <c r="X20" s="105">
        <f t="shared" si="1"/>
        <v>474.285714285714</v>
      </c>
      <c r="Y20" s="117"/>
      <c r="Z20" s="118"/>
      <c r="AA20" s="119"/>
      <c r="AB20" s="119"/>
      <c r="AC20" s="119"/>
      <c r="AD20" s="119"/>
      <c r="AE20" s="119"/>
      <c r="AF20" s="119"/>
      <c r="AG20" s="119"/>
      <c r="AH20" s="119"/>
      <c r="AI20" s="119"/>
      <c r="AJ20" s="119"/>
      <c r="AK20" s="119"/>
      <c r="AL20" s="119"/>
      <c r="AM20" s="130"/>
      <c r="AN20" s="129"/>
      <c r="AO20" s="119"/>
      <c r="AP20" s="129"/>
      <c r="AQ20" s="129"/>
      <c r="AR20" s="129"/>
      <c r="AS20" s="129"/>
      <c r="AT20" s="129"/>
    </row>
    <row r="21" s="64" customFormat="1" customHeight="1" spans="1:46">
      <c r="A21" s="76">
        <f t="shared" si="2"/>
        <v>14</v>
      </c>
      <c r="B21" s="77">
        <v>599000003</v>
      </c>
      <c r="C21" s="78" t="s">
        <v>775</v>
      </c>
      <c r="D21" s="78" t="s">
        <v>776</v>
      </c>
      <c r="E21" s="79" t="s">
        <v>773</v>
      </c>
      <c r="F21" s="80" t="s">
        <v>455</v>
      </c>
      <c r="G21" s="81">
        <v>1</v>
      </c>
      <c r="H21" s="78" t="s">
        <v>777</v>
      </c>
      <c r="I21" s="81" t="s">
        <v>767</v>
      </c>
      <c r="J21" s="81" t="s">
        <v>767</v>
      </c>
      <c r="K21" s="81">
        <v>5</v>
      </c>
      <c r="L21" s="97"/>
      <c r="M21" s="97"/>
      <c r="N21" s="97"/>
      <c r="O21" s="97"/>
      <c r="P21" s="97"/>
      <c r="Q21" s="97"/>
      <c r="R21" s="97">
        <v>112</v>
      </c>
      <c r="S21" s="97">
        <v>112</v>
      </c>
      <c r="T21" s="97">
        <f t="shared" si="0"/>
        <v>0</v>
      </c>
      <c r="U21" s="105">
        <v>2560</v>
      </c>
      <c r="V21" s="76">
        <v>16</v>
      </c>
      <c r="W21" s="105">
        <v>409.6</v>
      </c>
      <c r="X21" s="105">
        <f t="shared" si="1"/>
        <v>265.714285714286</v>
      </c>
      <c r="Y21" s="117"/>
      <c r="Z21" s="118"/>
      <c r="AA21" s="119"/>
      <c r="AB21" s="119"/>
      <c r="AC21" s="119"/>
      <c r="AD21" s="119"/>
      <c r="AE21" s="119"/>
      <c r="AF21" s="119"/>
      <c r="AG21" s="119"/>
      <c r="AH21" s="119"/>
      <c r="AI21" s="119"/>
      <c r="AJ21" s="119"/>
      <c r="AK21" s="119"/>
      <c r="AL21" s="119"/>
      <c r="AM21" s="130"/>
      <c r="AN21" s="129"/>
      <c r="AO21" s="119"/>
      <c r="AP21" s="129"/>
      <c r="AQ21" s="129"/>
      <c r="AR21" s="129"/>
      <c r="AS21" s="129"/>
      <c r="AT21" s="129"/>
    </row>
    <row r="22" s="64" customFormat="1" customHeight="1" spans="1:46">
      <c r="A22" s="76">
        <f t="shared" si="2"/>
        <v>15</v>
      </c>
      <c r="B22" s="77" t="s">
        <v>778</v>
      </c>
      <c r="C22" s="78" t="s">
        <v>775</v>
      </c>
      <c r="D22" s="78" t="s">
        <v>779</v>
      </c>
      <c r="E22" s="79" t="s">
        <v>773</v>
      </c>
      <c r="F22" s="80" t="s">
        <v>455</v>
      </c>
      <c r="G22" s="81">
        <v>1</v>
      </c>
      <c r="H22" s="78" t="s">
        <v>766</v>
      </c>
      <c r="I22" s="81" t="s">
        <v>767</v>
      </c>
      <c r="J22" s="81" t="s">
        <v>767</v>
      </c>
      <c r="K22" s="81">
        <v>5</v>
      </c>
      <c r="L22" s="97"/>
      <c r="M22" s="97"/>
      <c r="N22" s="97"/>
      <c r="O22" s="97"/>
      <c r="P22" s="97"/>
      <c r="Q22" s="97"/>
      <c r="R22" s="97">
        <v>112</v>
      </c>
      <c r="S22" s="97">
        <v>112</v>
      </c>
      <c r="T22" s="97"/>
      <c r="U22" s="105">
        <v>2560</v>
      </c>
      <c r="V22" s="76">
        <v>16</v>
      </c>
      <c r="W22" s="105">
        <v>409.6</v>
      </c>
      <c r="X22" s="105">
        <f t="shared" si="1"/>
        <v>265.714285714286</v>
      </c>
      <c r="Y22" s="117"/>
      <c r="Z22" s="118"/>
      <c r="AA22" s="119"/>
      <c r="AB22" s="119"/>
      <c r="AC22" s="119"/>
      <c r="AD22" s="119"/>
      <c r="AE22" s="119"/>
      <c r="AF22" s="119"/>
      <c r="AG22" s="119"/>
      <c r="AH22" s="119"/>
      <c r="AI22" s="119"/>
      <c r="AJ22" s="119"/>
      <c r="AK22" s="119"/>
      <c r="AL22" s="119"/>
      <c r="AM22" s="130"/>
      <c r="AN22" s="129"/>
      <c r="AO22" s="119"/>
      <c r="AP22" s="129"/>
      <c r="AQ22" s="129"/>
      <c r="AR22" s="129"/>
      <c r="AS22" s="129"/>
      <c r="AT22" s="129"/>
    </row>
    <row r="23" s="64" customFormat="1" customHeight="1" spans="1:46">
      <c r="A23" s="76">
        <f t="shared" si="2"/>
        <v>16</v>
      </c>
      <c r="B23" s="77">
        <v>599000005</v>
      </c>
      <c r="C23" s="78" t="s">
        <v>775</v>
      </c>
      <c r="D23" s="78" t="s">
        <v>776</v>
      </c>
      <c r="E23" s="79" t="s">
        <v>773</v>
      </c>
      <c r="F23" s="80" t="s">
        <v>455</v>
      </c>
      <c r="G23" s="81">
        <v>1</v>
      </c>
      <c r="H23" s="78" t="s">
        <v>753</v>
      </c>
      <c r="I23" s="81" t="s">
        <v>767</v>
      </c>
      <c r="J23" s="81" t="s">
        <v>767</v>
      </c>
      <c r="K23" s="81">
        <v>5</v>
      </c>
      <c r="L23" s="97"/>
      <c r="M23" s="97"/>
      <c r="N23" s="97"/>
      <c r="O23" s="97"/>
      <c r="P23" s="97"/>
      <c r="Q23" s="97"/>
      <c r="R23" s="97">
        <v>112</v>
      </c>
      <c r="S23" s="97">
        <v>112</v>
      </c>
      <c r="T23" s="97">
        <f t="shared" si="0"/>
        <v>0</v>
      </c>
      <c r="U23" s="105">
        <v>2560</v>
      </c>
      <c r="V23" s="76">
        <v>16</v>
      </c>
      <c r="W23" s="105">
        <v>409.6</v>
      </c>
      <c r="X23" s="105">
        <f t="shared" si="1"/>
        <v>265.714285714286</v>
      </c>
      <c r="Y23" s="117"/>
      <c r="Z23" s="118"/>
      <c r="AA23" s="119"/>
      <c r="AB23" s="119"/>
      <c r="AC23" s="119"/>
      <c r="AD23" s="119"/>
      <c r="AE23" s="119"/>
      <c r="AF23" s="119"/>
      <c r="AG23" s="119"/>
      <c r="AH23" s="119"/>
      <c r="AI23" s="119"/>
      <c r="AJ23" s="119"/>
      <c r="AK23" s="119"/>
      <c r="AL23" s="119"/>
      <c r="AM23" s="130"/>
      <c r="AN23" s="129"/>
      <c r="AO23" s="119"/>
      <c r="AP23" s="129"/>
      <c r="AQ23" s="129"/>
      <c r="AR23" s="129"/>
      <c r="AS23" s="129"/>
      <c r="AT23" s="129"/>
    </row>
    <row r="24" s="64" customFormat="1" customHeight="1" spans="1:46">
      <c r="A24" s="76">
        <f t="shared" si="2"/>
        <v>17</v>
      </c>
      <c r="B24" s="77" t="s">
        <v>780</v>
      </c>
      <c r="C24" s="78" t="s">
        <v>781</v>
      </c>
      <c r="D24" s="78" t="s">
        <v>782</v>
      </c>
      <c r="E24" s="79" t="s">
        <v>773</v>
      </c>
      <c r="F24" s="80" t="s">
        <v>455</v>
      </c>
      <c r="G24" s="81">
        <v>1</v>
      </c>
      <c r="H24" s="78" t="s">
        <v>770</v>
      </c>
      <c r="I24" s="81" t="s">
        <v>767</v>
      </c>
      <c r="J24" s="81" t="s">
        <v>767</v>
      </c>
      <c r="K24" s="81">
        <v>3</v>
      </c>
      <c r="L24" s="97"/>
      <c r="M24" s="97"/>
      <c r="N24" s="97"/>
      <c r="O24" s="97"/>
      <c r="P24" s="97"/>
      <c r="Q24" s="97"/>
      <c r="R24" s="97">
        <v>249.94</v>
      </c>
      <c r="S24" s="97">
        <v>249.94</v>
      </c>
      <c r="T24" s="97"/>
      <c r="U24" s="105">
        <v>3330</v>
      </c>
      <c r="V24" s="76">
        <v>16</v>
      </c>
      <c r="W24" s="105">
        <v>532.8</v>
      </c>
      <c r="X24" s="105">
        <f t="shared" si="1"/>
        <v>113.171161078659</v>
      </c>
      <c r="Y24" s="117"/>
      <c r="Z24" s="118"/>
      <c r="AA24" s="119"/>
      <c r="AB24" s="119"/>
      <c r="AC24" s="119"/>
      <c r="AD24" s="119"/>
      <c r="AE24" s="119"/>
      <c r="AF24" s="119"/>
      <c r="AG24" s="119"/>
      <c r="AH24" s="119"/>
      <c r="AI24" s="119"/>
      <c r="AJ24" s="119"/>
      <c r="AK24" s="119"/>
      <c r="AL24" s="119"/>
      <c r="AM24" s="130"/>
      <c r="AN24" s="129"/>
      <c r="AO24" s="119"/>
      <c r="AP24" s="129"/>
      <c r="AQ24" s="129"/>
      <c r="AR24" s="129"/>
      <c r="AS24" s="129"/>
      <c r="AT24" s="129"/>
    </row>
    <row r="25" s="65" customFormat="1" customHeight="1" spans="1:46">
      <c r="A25" s="82">
        <f t="shared" si="2"/>
        <v>18</v>
      </c>
      <c r="B25" s="83" t="s">
        <v>783</v>
      </c>
      <c r="C25" s="84" t="s">
        <v>784</v>
      </c>
      <c r="D25" s="84" t="s">
        <v>785</v>
      </c>
      <c r="E25" s="85" t="s">
        <v>786</v>
      </c>
      <c r="F25" s="86" t="s">
        <v>455</v>
      </c>
      <c r="G25" s="87">
        <v>1</v>
      </c>
      <c r="H25" s="84" t="s">
        <v>770</v>
      </c>
      <c r="I25" s="87" t="s">
        <v>787</v>
      </c>
      <c r="J25" s="87" t="s">
        <v>787</v>
      </c>
      <c r="K25" s="87">
        <v>5</v>
      </c>
      <c r="L25" s="98"/>
      <c r="M25" s="98"/>
      <c r="N25" s="98"/>
      <c r="O25" s="98"/>
      <c r="P25" s="98"/>
      <c r="Q25" s="98"/>
      <c r="R25" s="98">
        <v>217.95</v>
      </c>
      <c r="S25" s="98">
        <v>217.95</v>
      </c>
      <c r="T25" s="98"/>
      <c r="U25" s="106"/>
      <c r="V25" s="82"/>
      <c r="W25" s="107"/>
      <c r="X25" s="106">
        <f t="shared" si="1"/>
        <v>-100</v>
      </c>
      <c r="Y25" s="120" t="s">
        <v>788</v>
      </c>
      <c r="Z25" s="121"/>
      <c r="AA25" s="122"/>
      <c r="AB25" s="122"/>
      <c r="AC25" s="122"/>
      <c r="AD25" s="122"/>
      <c r="AE25" s="122"/>
      <c r="AF25" s="122"/>
      <c r="AG25" s="122"/>
      <c r="AH25" s="122"/>
      <c r="AI25" s="122"/>
      <c r="AJ25" s="122"/>
      <c r="AK25" s="122"/>
      <c r="AL25" s="122"/>
      <c r="AM25" s="131"/>
      <c r="AN25" s="132"/>
      <c r="AO25" s="122"/>
      <c r="AP25" s="132"/>
      <c r="AQ25" s="132"/>
      <c r="AR25" s="132"/>
      <c r="AS25" s="132"/>
      <c r="AT25" s="132"/>
    </row>
    <row r="26" s="65" customFormat="1" customHeight="1" spans="1:46">
      <c r="A26" s="82">
        <f t="shared" si="2"/>
        <v>19</v>
      </c>
      <c r="B26" s="83" t="s">
        <v>789</v>
      </c>
      <c r="C26" s="84" t="s">
        <v>784</v>
      </c>
      <c r="D26" s="84" t="s">
        <v>785</v>
      </c>
      <c r="E26" s="85" t="s">
        <v>786</v>
      </c>
      <c r="F26" s="86" t="s">
        <v>455</v>
      </c>
      <c r="G26" s="87">
        <v>1</v>
      </c>
      <c r="H26" s="84" t="s">
        <v>770</v>
      </c>
      <c r="I26" s="87" t="s">
        <v>787</v>
      </c>
      <c r="J26" s="87" t="s">
        <v>787</v>
      </c>
      <c r="K26" s="87">
        <v>5</v>
      </c>
      <c r="L26" s="98"/>
      <c r="M26" s="98"/>
      <c r="N26" s="98"/>
      <c r="O26" s="98"/>
      <c r="P26" s="98"/>
      <c r="Q26" s="98"/>
      <c r="R26" s="98">
        <v>213.68</v>
      </c>
      <c r="S26" s="98">
        <v>213.68</v>
      </c>
      <c r="T26" s="98"/>
      <c r="U26" s="106"/>
      <c r="V26" s="82"/>
      <c r="W26" s="107"/>
      <c r="X26" s="106">
        <f t="shared" si="1"/>
        <v>-100</v>
      </c>
      <c r="Y26" s="120" t="s">
        <v>788</v>
      </c>
      <c r="Z26" s="121"/>
      <c r="AA26" s="122"/>
      <c r="AB26" s="122"/>
      <c r="AC26" s="122"/>
      <c r="AD26" s="122"/>
      <c r="AE26" s="122"/>
      <c r="AF26" s="122"/>
      <c r="AG26" s="122"/>
      <c r="AH26" s="122"/>
      <c r="AI26" s="122"/>
      <c r="AJ26" s="122"/>
      <c r="AK26" s="122"/>
      <c r="AL26" s="122"/>
      <c r="AM26" s="131"/>
      <c r="AN26" s="132"/>
      <c r="AO26" s="122"/>
      <c r="AP26" s="132"/>
      <c r="AQ26" s="132"/>
      <c r="AR26" s="132"/>
      <c r="AS26" s="132"/>
      <c r="AT26" s="132"/>
    </row>
    <row r="27" s="65" customFormat="1" customHeight="1" spans="1:46">
      <c r="A27" s="82">
        <f t="shared" si="2"/>
        <v>20</v>
      </c>
      <c r="B27" s="83" t="s">
        <v>790</v>
      </c>
      <c r="C27" s="84" t="s">
        <v>784</v>
      </c>
      <c r="D27" s="84" t="s">
        <v>785</v>
      </c>
      <c r="E27" s="85" t="s">
        <v>786</v>
      </c>
      <c r="F27" s="86" t="s">
        <v>455</v>
      </c>
      <c r="G27" s="87">
        <v>1</v>
      </c>
      <c r="H27" s="84" t="s">
        <v>770</v>
      </c>
      <c r="I27" s="87" t="s">
        <v>787</v>
      </c>
      <c r="J27" s="87" t="s">
        <v>787</v>
      </c>
      <c r="K27" s="87">
        <v>5</v>
      </c>
      <c r="L27" s="98"/>
      <c r="M27" s="98"/>
      <c r="N27" s="98"/>
      <c r="O27" s="98"/>
      <c r="P27" s="98"/>
      <c r="Q27" s="98"/>
      <c r="R27" s="98">
        <v>213.68</v>
      </c>
      <c r="S27" s="98">
        <v>213.68</v>
      </c>
      <c r="T27" s="98"/>
      <c r="U27" s="106"/>
      <c r="V27" s="82"/>
      <c r="W27" s="107"/>
      <c r="X27" s="106">
        <f t="shared" si="1"/>
        <v>-100</v>
      </c>
      <c r="Y27" s="120" t="s">
        <v>788</v>
      </c>
      <c r="Z27" s="121"/>
      <c r="AA27" s="122"/>
      <c r="AB27" s="122"/>
      <c r="AC27" s="122"/>
      <c r="AD27" s="122"/>
      <c r="AE27" s="122"/>
      <c r="AF27" s="122"/>
      <c r="AG27" s="122"/>
      <c r="AH27" s="122"/>
      <c r="AI27" s="122"/>
      <c r="AJ27" s="122"/>
      <c r="AK27" s="122"/>
      <c r="AL27" s="122"/>
      <c r="AM27" s="131"/>
      <c r="AN27" s="132"/>
      <c r="AO27" s="122"/>
      <c r="AP27" s="132"/>
      <c r="AQ27" s="132"/>
      <c r="AR27" s="132"/>
      <c r="AS27" s="132"/>
      <c r="AT27" s="132"/>
    </row>
    <row r="28" s="65" customFormat="1" customHeight="1" spans="1:46">
      <c r="A28" s="82">
        <f t="shared" si="2"/>
        <v>21</v>
      </c>
      <c r="B28" s="83" t="s">
        <v>791</v>
      </c>
      <c r="C28" s="84" t="s">
        <v>784</v>
      </c>
      <c r="D28" s="84" t="s">
        <v>785</v>
      </c>
      <c r="E28" s="85" t="s">
        <v>786</v>
      </c>
      <c r="F28" s="86" t="s">
        <v>455</v>
      </c>
      <c r="G28" s="87">
        <v>1</v>
      </c>
      <c r="H28" s="84" t="s">
        <v>770</v>
      </c>
      <c r="I28" s="87" t="s">
        <v>787</v>
      </c>
      <c r="J28" s="87" t="s">
        <v>787</v>
      </c>
      <c r="K28" s="87">
        <v>5</v>
      </c>
      <c r="L28" s="98"/>
      <c r="M28" s="98"/>
      <c r="N28" s="98"/>
      <c r="O28" s="98"/>
      <c r="P28" s="98"/>
      <c r="Q28" s="98"/>
      <c r="R28" s="98">
        <v>222.22</v>
      </c>
      <c r="S28" s="98">
        <v>222.22</v>
      </c>
      <c r="T28" s="98"/>
      <c r="U28" s="106"/>
      <c r="V28" s="82"/>
      <c r="W28" s="107"/>
      <c r="X28" s="106">
        <f t="shared" si="1"/>
        <v>-100</v>
      </c>
      <c r="Y28" s="120" t="s">
        <v>788</v>
      </c>
      <c r="Z28" s="121"/>
      <c r="AA28" s="122"/>
      <c r="AB28" s="122"/>
      <c r="AC28" s="122"/>
      <c r="AD28" s="122"/>
      <c r="AE28" s="122"/>
      <c r="AF28" s="122"/>
      <c r="AG28" s="122"/>
      <c r="AH28" s="122"/>
      <c r="AI28" s="122"/>
      <c r="AJ28" s="122"/>
      <c r="AK28" s="122"/>
      <c r="AL28" s="122"/>
      <c r="AM28" s="131"/>
      <c r="AN28" s="132"/>
      <c r="AO28" s="122"/>
      <c r="AP28" s="132"/>
      <c r="AQ28" s="132"/>
      <c r="AR28" s="132"/>
      <c r="AS28" s="132"/>
      <c r="AT28" s="132"/>
    </row>
    <row r="29" s="65" customFormat="1" customHeight="1" spans="1:46">
      <c r="A29" s="82">
        <f t="shared" si="2"/>
        <v>22</v>
      </c>
      <c r="B29" s="83" t="s">
        <v>792</v>
      </c>
      <c r="C29" s="84" t="s">
        <v>784</v>
      </c>
      <c r="D29" s="84" t="s">
        <v>785</v>
      </c>
      <c r="E29" s="85" t="s">
        <v>786</v>
      </c>
      <c r="F29" s="86" t="s">
        <v>455</v>
      </c>
      <c r="G29" s="87">
        <v>1</v>
      </c>
      <c r="H29" s="84" t="s">
        <v>770</v>
      </c>
      <c r="I29" s="87" t="s">
        <v>787</v>
      </c>
      <c r="J29" s="87" t="s">
        <v>787</v>
      </c>
      <c r="K29" s="87">
        <v>5</v>
      </c>
      <c r="L29" s="98"/>
      <c r="M29" s="98"/>
      <c r="N29" s="98"/>
      <c r="O29" s="98"/>
      <c r="P29" s="98"/>
      <c r="Q29" s="98"/>
      <c r="R29" s="98">
        <v>226.5</v>
      </c>
      <c r="S29" s="98">
        <v>226.5</v>
      </c>
      <c r="T29" s="98"/>
      <c r="U29" s="106"/>
      <c r="V29" s="82"/>
      <c r="W29" s="107"/>
      <c r="X29" s="106">
        <f t="shared" si="1"/>
        <v>-100</v>
      </c>
      <c r="Y29" s="120" t="s">
        <v>788</v>
      </c>
      <c r="Z29" s="121"/>
      <c r="AA29" s="122"/>
      <c r="AB29" s="122"/>
      <c r="AC29" s="122"/>
      <c r="AD29" s="122"/>
      <c r="AE29" s="122"/>
      <c r="AF29" s="122"/>
      <c r="AG29" s="122"/>
      <c r="AH29" s="122"/>
      <c r="AI29" s="122"/>
      <c r="AJ29" s="122"/>
      <c r="AK29" s="122"/>
      <c r="AL29" s="122"/>
      <c r="AM29" s="131"/>
      <c r="AN29" s="132"/>
      <c r="AO29" s="122"/>
      <c r="AP29" s="132"/>
      <c r="AQ29" s="132"/>
      <c r="AR29" s="132"/>
      <c r="AS29" s="132"/>
      <c r="AT29" s="132"/>
    </row>
    <row r="30" s="65" customFormat="1" customHeight="1" spans="1:46">
      <c r="A30" s="82">
        <f t="shared" si="2"/>
        <v>23</v>
      </c>
      <c r="B30" s="83" t="s">
        <v>793</v>
      </c>
      <c r="C30" s="84" t="s">
        <v>784</v>
      </c>
      <c r="D30" s="84" t="s">
        <v>785</v>
      </c>
      <c r="E30" s="85" t="s">
        <v>786</v>
      </c>
      <c r="F30" s="86" t="s">
        <v>455</v>
      </c>
      <c r="G30" s="87">
        <v>1</v>
      </c>
      <c r="H30" s="84" t="s">
        <v>770</v>
      </c>
      <c r="I30" s="87" t="s">
        <v>787</v>
      </c>
      <c r="J30" s="87" t="s">
        <v>787</v>
      </c>
      <c r="K30" s="87">
        <v>5</v>
      </c>
      <c r="L30" s="98"/>
      <c r="M30" s="98"/>
      <c r="N30" s="98"/>
      <c r="O30" s="98"/>
      <c r="P30" s="98"/>
      <c r="Q30" s="98"/>
      <c r="R30" s="98">
        <v>226.5</v>
      </c>
      <c r="S30" s="98">
        <v>226.5</v>
      </c>
      <c r="T30" s="98"/>
      <c r="U30" s="106"/>
      <c r="V30" s="82"/>
      <c r="W30" s="107"/>
      <c r="X30" s="106">
        <f t="shared" si="1"/>
        <v>-100</v>
      </c>
      <c r="Y30" s="120" t="s">
        <v>788</v>
      </c>
      <c r="Z30" s="121"/>
      <c r="AA30" s="122"/>
      <c r="AB30" s="122"/>
      <c r="AC30" s="122"/>
      <c r="AD30" s="122"/>
      <c r="AE30" s="122"/>
      <c r="AF30" s="122"/>
      <c r="AG30" s="122"/>
      <c r="AH30" s="122"/>
      <c r="AI30" s="122"/>
      <c r="AJ30" s="122"/>
      <c r="AK30" s="122"/>
      <c r="AL30" s="122"/>
      <c r="AM30" s="131"/>
      <c r="AN30" s="132"/>
      <c r="AO30" s="122"/>
      <c r="AP30" s="132"/>
      <c r="AQ30" s="132"/>
      <c r="AR30" s="132"/>
      <c r="AS30" s="132"/>
      <c r="AT30" s="132"/>
    </row>
    <row r="31" s="65" customFormat="1" customHeight="1" spans="1:46">
      <c r="A31" s="82">
        <f t="shared" si="2"/>
        <v>24</v>
      </c>
      <c r="B31" s="83" t="s">
        <v>794</v>
      </c>
      <c r="C31" s="84" t="s">
        <v>784</v>
      </c>
      <c r="D31" s="84" t="s">
        <v>785</v>
      </c>
      <c r="E31" s="85" t="s">
        <v>786</v>
      </c>
      <c r="F31" s="86" t="s">
        <v>455</v>
      </c>
      <c r="G31" s="87">
        <v>1</v>
      </c>
      <c r="H31" s="84" t="s">
        <v>770</v>
      </c>
      <c r="I31" s="87" t="s">
        <v>787</v>
      </c>
      <c r="J31" s="87" t="s">
        <v>787</v>
      </c>
      <c r="K31" s="87">
        <v>5</v>
      </c>
      <c r="L31" s="98"/>
      <c r="M31" s="98"/>
      <c r="N31" s="98"/>
      <c r="O31" s="98"/>
      <c r="P31" s="98"/>
      <c r="Q31" s="98"/>
      <c r="R31" s="98">
        <v>235.04</v>
      </c>
      <c r="S31" s="98">
        <v>235.04</v>
      </c>
      <c r="T31" s="98"/>
      <c r="U31" s="106"/>
      <c r="V31" s="82"/>
      <c r="W31" s="107"/>
      <c r="X31" s="106">
        <f t="shared" si="1"/>
        <v>-100</v>
      </c>
      <c r="Y31" s="120" t="s">
        <v>788</v>
      </c>
      <c r="Z31" s="121"/>
      <c r="AA31" s="122"/>
      <c r="AB31" s="122"/>
      <c r="AC31" s="122"/>
      <c r="AD31" s="122"/>
      <c r="AE31" s="122"/>
      <c r="AF31" s="122"/>
      <c r="AG31" s="122"/>
      <c r="AH31" s="122"/>
      <c r="AI31" s="122"/>
      <c r="AJ31" s="122"/>
      <c r="AK31" s="122"/>
      <c r="AL31" s="122"/>
      <c r="AM31" s="131"/>
      <c r="AN31" s="132"/>
      <c r="AO31" s="122"/>
      <c r="AP31" s="132"/>
      <c r="AQ31" s="132"/>
      <c r="AR31" s="132"/>
      <c r="AS31" s="132"/>
      <c r="AT31" s="132"/>
    </row>
    <row r="32" s="65" customFormat="1" customHeight="1" spans="1:46">
      <c r="A32" s="82">
        <f t="shared" si="2"/>
        <v>25</v>
      </c>
      <c r="B32" s="83" t="s">
        <v>795</v>
      </c>
      <c r="C32" s="84" t="s">
        <v>784</v>
      </c>
      <c r="D32" s="84" t="s">
        <v>785</v>
      </c>
      <c r="E32" s="85" t="s">
        <v>786</v>
      </c>
      <c r="F32" s="86" t="s">
        <v>455</v>
      </c>
      <c r="G32" s="87">
        <v>1</v>
      </c>
      <c r="H32" s="84" t="s">
        <v>770</v>
      </c>
      <c r="I32" s="87" t="s">
        <v>787</v>
      </c>
      <c r="J32" s="87" t="s">
        <v>787</v>
      </c>
      <c r="K32" s="87">
        <v>5</v>
      </c>
      <c r="L32" s="98"/>
      <c r="M32" s="98"/>
      <c r="N32" s="98"/>
      <c r="O32" s="98"/>
      <c r="P32" s="98"/>
      <c r="Q32" s="98"/>
      <c r="R32" s="98">
        <v>235.04</v>
      </c>
      <c r="S32" s="98">
        <v>235.04</v>
      </c>
      <c r="T32" s="98"/>
      <c r="U32" s="106"/>
      <c r="V32" s="82"/>
      <c r="W32" s="107"/>
      <c r="X32" s="106">
        <f t="shared" si="1"/>
        <v>-100</v>
      </c>
      <c r="Y32" s="120" t="s">
        <v>788</v>
      </c>
      <c r="Z32" s="121"/>
      <c r="AA32" s="122"/>
      <c r="AB32" s="122"/>
      <c r="AC32" s="122"/>
      <c r="AD32" s="122"/>
      <c r="AE32" s="122"/>
      <c r="AF32" s="122"/>
      <c r="AG32" s="122"/>
      <c r="AH32" s="122"/>
      <c r="AI32" s="122"/>
      <c r="AJ32" s="122"/>
      <c r="AK32" s="122"/>
      <c r="AL32" s="122"/>
      <c r="AM32" s="131"/>
      <c r="AN32" s="132"/>
      <c r="AO32" s="122"/>
      <c r="AP32" s="132"/>
      <c r="AQ32" s="132"/>
      <c r="AR32" s="132"/>
      <c r="AS32" s="132"/>
      <c r="AT32" s="132"/>
    </row>
    <row r="33" s="64" customFormat="1" customHeight="1" spans="1:46">
      <c r="A33" s="76">
        <f t="shared" si="2"/>
        <v>26</v>
      </c>
      <c r="B33" s="77" t="s">
        <v>796</v>
      </c>
      <c r="C33" s="79" t="s">
        <v>797</v>
      </c>
      <c r="D33" s="78" t="s">
        <v>785</v>
      </c>
      <c r="E33" s="79" t="s">
        <v>786</v>
      </c>
      <c r="F33" s="80" t="s">
        <v>455</v>
      </c>
      <c r="G33" s="81">
        <v>1</v>
      </c>
      <c r="H33" s="78" t="s">
        <v>770</v>
      </c>
      <c r="I33" s="81" t="s">
        <v>787</v>
      </c>
      <c r="J33" s="81" t="s">
        <v>787</v>
      </c>
      <c r="K33" s="81">
        <v>5</v>
      </c>
      <c r="L33" s="97"/>
      <c r="M33" s="97"/>
      <c r="N33" s="97"/>
      <c r="O33" s="97"/>
      <c r="P33" s="97"/>
      <c r="Q33" s="97"/>
      <c r="R33" s="97">
        <v>1474.36</v>
      </c>
      <c r="S33" s="97">
        <v>1474.36</v>
      </c>
      <c r="T33" s="97"/>
      <c r="U33" s="105">
        <v>37610</v>
      </c>
      <c r="V33" s="76">
        <v>23</v>
      </c>
      <c r="W33" s="105">
        <v>8650.3</v>
      </c>
      <c r="X33" s="105">
        <f t="shared" si="1"/>
        <v>486.715591850023</v>
      </c>
      <c r="Y33" s="117"/>
      <c r="Z33" s="118"/>
      <c r="AA33" s="119"/>
      <c r="AB33" s="119"/>
      <c r="AC33" s="119"/>
      <c r="AD33" s="119"/>
      <c r="AE33" s="119"/>
      <c r="AF33" s="119"/>
      <c r="AG33" s="119"/>
      <c r="AH33" s="119"/>
      <c r="AI33" s="119"/>
      <c r="AJ33" s="119"/>
      <c r="AK33" s="119"/>
      <c r="AL33" s="119"/>
      <c r="AM33" s="130"/>
      <c r="AN33" s="129"/>
      <c r="AO33" s="119"/>
      <c r="AP33" s="129"/>
      <c r="AQ33" s="129"/>
      <c r="AR33" s="129"/>
      <c r="AS33" s="129"/>
      <c r="AT33" s="129"/>
    </row>
    <row r="34" s="64" customFormat="1" customHeight="1" spans="1:46">
      <c r="A34" s="76">
        <f t="shared" si="2"/>
        <v>27</v>
      </c>
      <c r="B34" s="77" t="s">
        <v>798</v>
      </c>
      <c r="C34" s="78" t="s">
        <v>799</v>
      </c>
      <c r="D34" s="78" t="s">
        <v>800</v>
      </c>
      <c r="E34" s="79" t="s">
        <v>801</v>
      </c>
      <c r="F34" s="80" t="s">
        <v>455</v>
      </c>
      <c r="G34" s="81">
        <v>1</v>
      </c>
      <c r="H34" s="78" t="s">
        <v>770</v>
      </c>
      <c r="I34" s="81" t="s">
        <v>767</v>
      </c>
      <c r="J34" s="81" t="s">
        <v>767</v>
      </c>
      <c r="K34" s="81">
        <v>5</v>
      </c>
      <c r="L34" s="97"/>
      <c r="M34" s="97"/>
      <c r="N34" s="97"/>
      <c r="O34" s="97"/>
      <c r="P34" s="97"/>
      <c r="Q34" s="97"/>
      <c r="R34" s="97">
        <v>244.95</v>
      </c>
      <c r="S34" s="97">
        <v>244.95</v>
      </c>
      <c r="T34" s="97"/>
      <c r="U34" s="105">
        <v>4440</v>
      </c>
      <c r="V34" s="76">
        <v>16</v>
      </c>
      <c r="W34" s="105">
        <v>710.4</v>
      </c>
      <c r="X34" s="105">
        <f t="shared" si="1"/>
        <v>190.018371096142</v>
      </c>
      <c r="Y34" s="117"/>
      <c r="Z34" s="118"/>
      <c r="AA34" s="119"/>
      <c r="AB34" s="119"/>
      <c r="AC34" s="119"/>
      <c r="AD34" s="119"/>
      <c r="AE34" s="119"/>
      <c r="AF34" s="119"/>
      <c r="AG34" s="119"/>
      <c r="AH34" s="119"/>
      <c r="AI34" s="119"/>
      <c r="AJ34" s="119"/>
      <c r="AK34" s="119"/>
      <c r="AL34" s="119"/>
      <c r="AM34" s="130"/>
      <c r="AN34" s="129"/>
      <c r="AO34" s="119"/>
      <c r="AP34" s="129"/>
      <c r="AQ34" s="129"/>
      <c r="AR34" s="129"/>
      <c r="AS34" s="129"/>
      <c r="AT34" s="129"/>
    </row>
    <row r="35" s="64" customFormat="1" customHeight="1" spans="1:46">
      <c r="A35" s="76">
        <f t="shared" si="2"/>
        <v>28</v>
      </c>
      <c r="B35" s="77" t="s">
        <v>802</v>
      </c>
      <c r="C35" s="78" t="s">
        <v>803</v>
      </c>
      <c r="D35" s="78" t="s">
        <v>804</v>
      </c>
      <c r="E35" s="79" t="s">
        <v>801</v>
      </c>
      <c r="F35" s="80" t="s">
        <v>455</v>
      </c>
      <c r="G35" s="81">
        <v>1</v>
      </c>
      <c r="H35" s="78" t="s">
        <v>770</v>
      </c>
      <c r="I35" s="81" t="s">
        <v>767</v>
      </c>
      <c r="J35" s="81" t="s">
        <v>767</v>
      </c>
      <c r="K35" s="81">
        <v>5</v>
      </c>
      <c r="L35" s="97"/>
      <c r="M35" s="97"/>
      <c r="N35" s="97"/>
      <c r="O35" s="97"/>
      <c r="P35" s="97"/>
      <c r="Q35" s="97"/>
      <c r="R35" s="97">
        <v>144.95</v>
      </c>
      <c r="S35" s="97">
        <v>144.95</v>
      </c>
      <c r="T35" s="97"/>
      <c r="U35" s="105">
        <v>2480</v>
      </c>
      <c r="V35" s="76">
        <v>16</v>
      </c>
      <c r="W35" s="105">
        <v>396.8</v>
      </c>
      <c r="X35" s="105">
        <f t="shared" si="1"/>
        <v>173.749568816833</v>
      </c>
      <c r="Y35" s="117"/>
      <c r="Z35" s="118"/>
      <c r="AA35" s="119"/>
      <c r="AB35" s="119"/>
      <c r="AC35" s="119"/>
      <c r="AD35" s="119"/>
      <c r="AE35" s="119"/>
      <c r="AF35" s="119"/>
      <c r="AG35" s="119"/>
      <c r="AH35" s="119"/>
      <c r="AI35" s="119"/>
      <c r="AJ35" s="119"/>
      <c r="AK35" s="119"/>
      <c r="AL35" s="119"/>
      <c r="AM35" s="130"/>
      <c r="AN35" s="129"/>
      <c r="AO35" s="119"/>
      <c r="AP35" s="129"/>
      <c r="AQ35" s="129"/>
      <c r="AR35" s="129"/>
      <c r="AS35" s="129"/>
      <c r="AT35" s="129"/>
    </row>
    <row r="36" s="64" customFormat="1" customHeight="1" spans="1:46">
      <c r="A36" s="76">
        <f t="shared" si="2"/>
        <v>29</v>
      </c>
      <c r="B36" s="77" t="s">
        <v>805</v>
      </c>
      <c r="C36" s="79" t="s">
        <v>806</v>
      </c>
      <c r="D36" s="78" t="s">
        <v>807</v>
      </c>
      <c r="E36" s="79" t="s">
        <v>808</v>
      </c>
      <c r="F36" s="80" t="s">
        <v>455</v>
      </c>
      <c r="G36" s="81">
        <v>1</v>
      </c>
      <c r="H36" s="78" t="s">
        <v>770</v>
      </c>
      <c r="I36" s="81" t="s">
        <v>767</v>
      </c>
      <c r="J36" s="81" t="s">
        <v>767</v>
      </c>
      <c r="K36" s="81">
        <v>5</v>
      </c>
      <c r="L36" s="97"/>
      <c r="M36" s="97"/>
      <c r="N36" s="97"/>
      <c r="O36" s="97"/>
      <c r="P36" s="97"/>
      <c r="Q36" s="97"/>
      <c r="R36" s="97">
        <v>280.1</v>
      </c>
      <c r="S36" s="97">
        <v>280.1</v>
      </c>
      <c r="T36" s="97"/>
      <c r="U36" s="105">
        <v>4700</v>
      </c>
      <c r="V36" s="76">
        <v>16</v>
      </c>
      <c r="W36" s="105">
        <v>752</v>
      </c>
      <c r="X36" s="105">
        <f t="shared" si="1"/>
        <v>168.475544448411</v>
      </c>
      <c r="Y36" s="117"/>
      <c r="Z36" s="118"/>
      <c r="AA36" s="119"/>
      <c r="AB36" s="119"/>
      <c r="AC36" s="119"/>
      <c r="AD36" s="119"/>
      <c r="AE36" s="119"/>
      <c r="AF36" s="119"/>
      <c r="AG36" s="119"/>
      <c r="AH36" s="119"/>
      <c r="AI36" s="119"/>
      <c r="AJ36" s="119"/>
      <c r="AK36" s="119"/>
      <c r="AL36" s="119"/>
      <c r="AM36" s="130"/>
      <c r="AN36" s="129"/>
      <c r="AO36" s="119"/>
      <c r="AP36" s="129"/>
      <c r="AQ36" s="129"/>
      <c r="AR36" s="129"/>
      <c r="AS36" s="129"/>
      <c r="AT36" s="129"/>
    </row>
    <row r="37" s="64" customFormat="1" customHeight="1" spans="1:46">
      <c r="A37" s="76">
        <f t="shared" si="2"/>
        <v>30</v>
      </c>
      <c r="B37" s="77" t="s">
        <v>809</v>
      </c>
      <c r="C37" s="78" t="s">
        <v>810</v>
      </c>
      <c r="D37" s="78" t="s">
        <v>811</v>
      </c>
      <c r="E37" s="79" t="s">
        <v>773</v>
      </c>
      <c r="F37" s="80" t="s">
        <v>455</v>
      </c>
      <c r="G37" s="81">
        <v>1</v>
      </c>
      <c r="H37" s="78" t="s">
        <v>770</v>
      </c>
      <c r="I37" s="81" t="s">
        <v>767</v>
      </c>
      <c r="J37" s="81" t="s">
        <v>767</v>
      </c>
      <c r="K37" s="81">
        <v>5</v>
      </c>
      <c r="L37" s="97"/>
      <c r="M37" s="97"/>
      <c r="N37" s="97"/>
      <c r="O37" s="97"/>
      <c r="P37" s="97"/>
      <c r="Q37" s="97"/>
      <c r="R37" s="97">
        <v>210.7</v>
      </c>
      <c r="S37" s="97">
        <v>210.7</v>
      </c>
      <c r="T37" s="97">
        <f t="shared" si="0"/>
        <v>0</v>
      </c>
      <c r="U37" s="105">
        <v>2390</v>
      </c>
      <c r="V37" s="76">
        <v>16</v>
      </c>
      <c r="W37" s="105">
        <v>382.4</v>
      </c>
      <c r="X37" s="105">
        <f t="shared" si="1"/>
        <v>81.4902705268154</v>
      </c>
      <c r="Y37" s="117"/>
      <c r="Z37" s="118"/>
      <c r="AA37" s="119"/>
      <c r="AB37" s="119"/>
      <c r="AC37" s="119"/>
      <c r="AD37" s="119"/>
      <c r="AE37" s="119"/>
      <c r="AF37" s="119"/>
      <c r="AG37" s="119"/>
      <c r="AH37" s="119"/>
      <c r="AI37" s="119"/>
      <c r="AJ37" s="119"/>
      <c r="AK37" s="119"/>
      <c r="AL37" s="119"/>
      <c r="AM37" s="130"/>
      <c r="AN37" s="129"/>
      <c r="AO37" s="119"/>
      <c r="AP37" s="129"/>
      <c r="AQ37" s="129"/>
      <c r="AR37" s="129"/>
      <c r="AS37" s="129"/>
      <c r="AT37" s="129"/>
    </row>
    <row r="38" customHeight="1" spans="1:46">
      <c r="A38" s="88"/>
      <c r="B38" s="72"/>
      <c r="C38" s="89"/>
      <c r="D38" s="89"/>
      <c r="E38" s="89"/>
      <c r="F38" s="72"/>
      <c r="G38" s="72"/>
      <c r="H38" s="72"/>
      <c r="I38" s="72"/>
      <c r="J38" s="72"/>
      <c r="K38" s="72"/>
      <c r="L38" s="99"/>
      <c r="M38" s="99"/>
      <c r="N38" s="99"/>
      <c r="O38" s="99"/>
      <c r="P38" s="99"/>
      <c r="Q38" s="99"/>
      <c r="R38" s="99"/>
      <c r="S38" s="99"/>
      <c r="T38" s="99"/>
      <c r="U38" s="90"/>
      <c r="V38" s="73"/>
      <c r="W38" s="108"/>
      <c r="X38" s="90"/>
      <c r="Y38" s="91"/>
      <c r="Z38" s="123"/>
      <c r="AA38" s="26"/>
      <c r="AB38" s="26"/>
      <c r="AC38" s="26"/>
      <c r="AD38" s="26"/>
      <c r="AE38" s="26"/>
      <c r="AF38" s="26"/>
      <c r="AG38" s="26"/>
      <c r="AH38" s="26"/>
      <c r="AI38" s="26"/>
      <c r="AJ38" s="26"/>
      <c r="AK38" s="26"/>
      <c r="AL38" s="26"/>
      <c r="AM38" s="38"/>
      <c r="AN38" s="37"/>
      <c r="AO38" s="26"/>
      <c r="AP38" s="37"/>
      <c r="AQ38" s="37"/>
      <c r="AR38" s="37"/>
      <c r="AS38" s="37"/>
      <c r="AT38" s="37"/>
    </row>
    <row r="39" customHeight="1" spans="1:46">
      <c r="A39" s="88"/>
      <c r="B39" s="72"/>
      <c r="C39" s="89"/>
      <c r="D39" s="89"/>
      <c r="E39" s="89"/>
      <c r="F39" s="72"/>
      <c r="G39" s="72"/>
      <c r="H39" s="72"/>
      <c r="I39" s="72"/>
      <c r="J39" s="72"/>
      <c r="K39" s="72"/>
      <c r="L39" s="99"/>
      <c r="M39" s="99"/>
      <c r="N39" s="99"/>
      <c r="O39" s="99"/>
      <c r="P39" s="99"/>
      <c r="Q39" s="99"/>
      <c r="R39" s="99"/>
      <c r="S39" s="99"/>
      <c r="T39" s="99"/>
      <c r="U39" s="90"/>
      <c r="V39" s="73"/>
      <c r="W39" s="108"/>
      <c r="X39" s="90"/>
      <c r="Y39" s="91"/>
      <c r="Z39" s="123"/>
      <c r="AA39" s="26"/>
      <c r="AB39" s="26"/>
      <c r="AC39" s="26"/>
      <c r="AD39" s="26"/>
      <c r="AE39" s="26"/>
      <c r="AF39" s="26"/>
      <c r="AG39" s="26"/>
      <c r="AH39" s="26"/>
      <c r="AI39" s="26"/>
      <c r="AJ39" s="26"/>
      <c r="AK39" s="26"/>
      <c r="AL39" s="26"/>
      <c r="AM39" s="38"/>
      <c r="AN39" s="37"/>
      <c r="AO39" s="26"/>
      <c r="AP39" s="37"/>
      <c r="AQ39" s="37"/>
      <c r="AR39" s="37"/>
      <c r="AS39" s="37"/>
      <c r="AT39" s="37"/>
    </row>
    <row r="40" customHeight="1" spans="1:46">
      <c r="A40" s="72" t="s">
        <v>812</v>
      </c>
      <c r="B40" s="72"/>
      <c r="C40" s="72"/>
      <c r="D40" s="72"/>
      <c r="E40" s="72"/>
      <c r="F40" s="72"/>
      <c r="G40" s="90"/>
      <c r="H40" s="90"/>
      <c r="I40" s="90"/>
      <c r="J40" s="90"/>
      <c r="K40" s="90"/>
      <c r="L40" s="90">
        <f t="shared" ref="L40:U40" si="3">SUM(L8:L39)</f>
        <v>0</v>
      </c>
      <c r="M40" s="90">
        <f t="shared" si="3"/>
        <v>0</v>
      </c>
      <c r="N40" s="90">
        <f t="shared" si="3"/>
        <v>0</v>
      </c>
      <c r="O40" s="90">
        <f t="shared" si="3"/>
        <v>0</v>
      </c>
      <c r="P40" s="90">
        <f t="shared" si="3"/>
        <v>0</v>
      </c>
      <c r="Q40" s="90">
        <f t="shared" si="3"/>
        <v>0</v>
      </c>
      <c r="R40" s="90">
        <f t="shared" si="3"/>
        <v>7115.83</v>
      </c>
      <c r="S40" s="90">
        <f t="shared" si="3"/>
        <v>7115.83</v>
      </c>
      <c r="T40" s="90">
        <f t="shared" si="3"/>
        <v>0</v>
      </c>
      <c r="U40" s="73">
        <f t="shared" si="3"/>
        <v>72770</v>
      </c>
      <c r="V40" s="90"/>
      <c r="W40" s="109">
        <f>SUM(W8:W39)</f>
        <v>16039.9</v>
      </c>
      <c r="X40" s="90">
        <f>IF(S40-T40=0,"",(W40-S40+T40)/(S40-T40)*100)</f>
        <v>125.411512079406</v>
      </c>
      <c r="Y40" s="89"/>
      <c r="Z40" s="123"/>
      <c r="AA40" s="26"/>
      <c r="AB40" s="26"/>
      <c r="AC40" s="26"/>
      <c r="AD40" s="26"/>
      <c r="AE40" s="26"/>
      <c r="AF40" s="26"/>
      <c r="AG40" s="26"/>
      <c r="AH40" s="26"/>
      <c r="AI40" s="26"/>
      <c r="AJ40" s="26"/>
      <c r="AK40" s="26"/>
      <c r="AL40" s="26"/>
      <c r="AM40" s="38"/>
      <c r="AN40" s="37"/>
      <c r="AO40" s="26"/>
      <c r="AP40" s="37"/>
      <c r="AQ40" s="37"/>
      <c r="AR40" s="37"/>
      <c r="AS40" s="37"/>
      <c r="AT40" s="37"/>
    </row>
    <row r="41" customHeight="1" spans="1:46">
      <c r="A41" s="72" t="s">
        <v>813</v>
      </c>
      <c r="B41" s="72"/>
      <c r="C41" s="72"/>
      <c r="D41" s="90"/>
      <c r="E41" s="90"/>
      <c r="F41" s="90"/>
      <c r="G41" s="90"/>
      <c r="H41" s="90"/>
      <c r="I41" s="90"/>
      <c r="J41" s="90"/>
      <c r="K41" s="90"/>
      <c r="L41" s="90"/>
      <c r="M41" s="91">
        <f>N40</f>
        <v>0</v>
      </c>
      <c r="N41" s="91"/>
      <c r="O41" s="90"/>
      <c r="P41" s="91">
        <f>Q40</f>
        <v>0</v>
      </c>
      <c r="Q41" s="91"/>
      <c r="R41" s="90"/>
      <c r="S41" s="91">
        <f>T40</f>
        <v>0</v>
      </c>
      <c r="T41" s="91"/>
      <c r="U41" s="91"/>
      <c r="V41" s="91"/>
      <c r="W41" s="110"/>
      <c r="X41" s="90"/>
      <c r="Y41" s="91"/>
      <c r="AA41" s="26"/>
      <c r="AB41" s="26"/>
      <c r="AC41" s="26"/>
      <c r="AD41" s="26"/>
      <c r="AE41" s="26"/>
      <c r="AF41" s="37"/>
      <c r="AG41" s="37"/>
      <c r="AH41" s="26"/>
      <c r="AI41" s="26"/>
      <c r="AJ41" s="26"/>
      <c r="AK41" s="26"/>
      <c r="AL41" s="26"/>
      <c r="AM41" s="37"/>
      <c r="AN41" s="37"/>
      <c r="AO41" s="26"/>
      <c r="AP41" s="37"/>
      <c r="AQ41" s="37"/>
      <c r="AR41" s="37"/>
      <c r="AS41" s="37"/>
      <c r="AT41" s="37"/>
    </row>
    <row r="42" customHeight="1" spans="1:46">
      <c r="A42" s="72" t="s">
        <v>814</v>
      </c>
      <c r="B42" s="72"/>
      <c r="C42" s="72"/>
      <c r="D42" s="72"/>
      <c r="E42" s="72"/>
      <c r="F42" s="72"/>
      <c r="G42" s="91"/>
      <c r="H42" s="91"/>
      <c r="I42" s="90"/>
      <c r="J42" s="90"/>
      <c r="K42" s="90"/>
      <c r="L42" s="90">
        <f>L40-L41</f>
        <v>0</v>
      </c>
      <c r="M42" s="90">
        <f>M40-M41</f>
        <v>0</v>
      </c>
      <c r="N42" s="90"/>
      <c r="O42" s="90">
        <f>O40-O41</f>
        <v>0</v>
      </c>
      <c r="P42" s="90">
        <f>P40-P41</f>
        <v>0</v>
      </c>
      <c r="Q42" s="90"/>
      <c r="R42" s="90">
        <f>R40-R41</f>
        <v>7115.83</v>
      </c>
      <c r="S42" s="90">
        <f>S40-S41</f>
        <v>7115.83</v>
      </c>
      <c r="T42" s="90"/>
      <c r="U42" s="73">
        <f>U40</f>
        <v>72770</v>
      </c>
      <c r="V42" s="90"/>
      <c r="W42" s="109">
        <f>W40</f>
        <v>16039.9</v>
      </c>
      <c r="X42" s="90">
        <f>IF(S42=0,"",(W42-S42)/S42*100)</f>
        <v>125.411512079406</v>
      </c>
      <c r="Y42" s="89"/>
      <c r="Z42" s="123"/>
      <c r="AA42" s="26"/>
      <c r="AB42" s="26"/>
      <c r="AC42" s="26"/>
      <c r="AD42" s="26"/>
      <c r="AE42" s="26"/>
      <c r="AF42" s="37"/>
      <c r="AG42" s="37"/>
      <c r="AH42" s="26"/>
      <c r="AI42" s="26"/>
      <c r="AJ42" s="26"/>
      <c r="AK42" s="26"/>
      <c r="AL42" s="26"/>
      <c r="AM42" s="37"/>
      <c r="AN42" s="37"/>
      <c r="AO42" s="26"/>
      <c r="AP42" s="37"/>
      <c r="AQ42" s="37"/>
      <c r="AR42" s="37"/>
      <c r="AS42" s="37"/>
      <c r="AT42" s="37"/>
    </row>
    <row r="43" customHeight="1" spans="1:26">
      <c r="A43" s="66" t="str">
        <f>基本信息输入表!$K$6&amp;"填表人："&amp;基本信息输入表!$M$54</f>
        <v>产权持有单位填表人：王若初</v>
      </c>
      <c r="W43" s="67" t="str">
        <f>"评估人员："&amp;基本信息输入表!$Q$54</f>
        <v>评估人员：王秀红</v>
      </c>
      <c r="Z43" s="66"/>
    </row>
    <row r="44" customHeight="1" spans="1:46">
      <c r="A44" s="66" t="str">
        <f>"填表日期："&amp;YEAR(基本信息输入表!$O$54)&amp;"年"&amp;MONTH(基本信息输入表!$O$54)&amp;"月"&amp;DAY(基本信息输入表!$O$54)&amp;"日"</f>
        <v>填表日期：2023年2月15日</v>
      </c>
      <c r="Z44" s="66"/>
      <c r="AA44" s="66"/>
      <c r="AB44" s="66"/>
      <c r="AC44" s="66"/>
      <c r="AD44" s="66"/>
      <c r="AE44" s="66"/>
      <c r="AF44" s="66"/>
      <c r="AG44" s="66"/>
      <c r="AH44" s="66"/>
      <c r="AI44" s="66"/>
      <c r="AJ44" s="66"/>
      <c r="AK44" s="66"/>
      <c r="AL44" s="66"/>
      <c r="AM44" s="66"/>
      <c r="AN44" s="66"/>
      <c r="AO44" s="66"/>
      <c r="AP44" s="66"/>
      <c r="AQ44" s="66"/>
      <c r="AR44" s="66"/>
      <c r="AS44" s="66"/>
      <c r="AT44" s="66"/>
    </row>
    <row r="45" customHeight="1" spans="26:46">
      <c r="Z45" s="124" t="s">
        <v>310</v>
      </c>
      <c r="AA45" s="66"/>
      <c r="AB45" s="66"/>
      <c r="AC45" s="66"/>
      <c r="AD45" s="66"/>
      <c r="AE45" s="66"/>
      <c r="AF45" s="66"/>
      <c r="AG45" s="66"/>
      <c r="AH45" s="66"/>
      <c r="AI45" s="66"/>
      <c r="AJ45" s="66"/>
      <c r="AK45" s="66"/>
      <c r="AL45" s="66"/>
      <c r="AM45" s="66"/>
      <c r="AN45" s="66"/>
      <c r="AO45" s="66"/>
      <c r="AP45" s="66"/>
      <c r="AQ45" s="66"/>
      <c r="AR45" s="66"/>
      <c r="AS45" s="66"/>
      <c r="AT45" s="66"/>
    </row>
  </sheetData>
  <autoFilter ref="A7:AT37">
    <extLst/>
  </autoFilter>
  <mergeCells count="38">
    <mergeCell ref="A2:Y2"/>
    <mergeCell ref="A3:Y3"/>
    <mergeCell ref="A5:E5"/>
    <mergeCell ref="AA5:AG5"/>
    <mergeCell ref="AH5:AT5"/>
    <mergeCell ref="L6:N6"/>
    <mergeCell ref="O6:Q6"/>
    <mergeCell ref="R6:S6"/>
    <mergeCell ref="U6:W6"/>
    <mergeCell ref="AH6:AN6"/>
    <mergeCell ref="AO6:AP6"/>
    <mergeCell ref="AQ6:AR6"/>
    <mergeCell ref="A40:C40"/>
    <mergeCell ref="A41:C41"/>
    <mergeCell ref="A42:C42"/>
    <mergeCell ref="A6:A7"/>
    <mergeCell ref="B6:B7"/>
    <mergeCell ref="C6:C7"/>
    <mergeCell ref="D6:D7"/>
    <mergeCell ref="E6:E7"/>
    <mergeCell ref="F6:F7"/>
    <mergeCell ref="G6:G7"/>
    <mergeCell ref="H6:H7"/>
    <mergeCell ref="I6:I7"/>
    <mergeCell ref="J6:J7"/>
    <mergeCell ref="K6:K7"/>
    <mergeCell ref="T6:T7"/>
    <mergeCell ref="X6:X7"/>
    <mergeCell ref="Y6:Y7"/>
    <mergeCell ref="AA6:AA7"/>
    <mergeCell ref="AB6:AB7"/>
    <mergeCell ref="AC6:AC7"/>
    <mergeCell ref="AD6:AD7"/>
    <mergeCell ref="AE6:AE7"/>
    <mergeCell ref="AF6:AF7"/>
    <mergeCell ref="AG6:AG7"/>
    <mergeCell ref="AS6:AS7"/>
    <mergeCell ref="AT6:AT7"/>
  </mergeCells>
  <dataValidations count="3">
    <dataValidation type="list" allowBlank="1" showInputMessage="1" showErrorMessage="1" sqref="AO8:AO42">
      <formula1>基本信息输入表!$A$119:$A$121</formula1>
    </dataValidation>
    <dataValidation type="list" allowBlank="1" showInputMessage="1" showErrorMessage="1" sqref="AQ8:AQ42">
      <formula1>基本信息输入表!$A$122:$A$125</formula1>
    </dataValidation>
    <dataValidation type="list" allowBlank="1" showInputMessage="1" showErrorMessage="1" sqref="AA8:AE42 AH8:AL42">
      <formula1>基本信息输入表!$A$107:$A$108</formula1>
    </dataValidation>
  </dataValidations>
  <hyperlinks>
    <hyperlink ref="A1" location="索引目录!A1" display="返回索引目录"/>
  </hyperlinks>
  <printOptions horizontalCentered="1"/>
  <pageMargins left="0.984027777777778" right="0.984027777777778" top="0.984027777777778" bottom="0.984027777777778" header="0.313888888888889" footer="0.354166666666667"/>
  <pageSetup paperSize="9" scale="65" orientation="landscape"/>
  <headerFooter scaleWithDoc="0">
    <oddFooter>&amp;R&amp;"宋体,常规"&amp;10&amp;P/&amp;N</oddFooter>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0"/>
  <sheetViews>
    <sheetView showGridLines="0" view="pageBreakPreview" zoomScale="60" zoomScaleNormal="100" workbookViewId="0">
      <selection activeCell="K30" sqref="K30"/>
    </sheetView>
  </sheetViews>
  <sheetFormatPr defaultColWidth="9" defaultRowHeight="15.75" customHeight="1"/>
  <cols>
    <col min="1" max="1" width="5.75" style="3" customWidth="1"/>
    <col min="2" max="2" width="28" style="3" customWidth="1"/>
    <col min="3" max="4" width="18.625" style="3" customWidth="1" outlineLevel="1"/>
    <col min="5" max="7" width="18.625" style="3" customWidth="1"/>
    <col min="8" max="8" width="13.125" style="3" customWidth="1"/>
    <col min="9" max="16384" width="9" style="3"/>
  </cols>
  <sheetData>
    <row r="1" customHeight="1" spans="1:1">
      <c r="A1" s="5" t="s">
        <v>311</v>
      </c>
    </row>
    <row r="2" s="1" customFormat="1" ht="30" customHeight="1" spans="1:8">
      <c r="A2" s="6" t="s">
        <v>815</v>
      </c>
      <c r="B2" s="6"/>
      <c r="C2" s="6"/>
      <c r="D2" s="6"/>
      <c r="E2" s="6"/>
      <c r="F2" s="6"/>
      <c r="G2" s="6"/>
      <c r="H2" s="6"/>
    </row>
    <row r="3" customHeight="1" spans="1:8">
      <c r="A3" s="2" t="str">
        <f>"评估基准日："&amp;TEXT(基本信息输入表!M7,"yyyy年mm月dd日")</f>
        <v>评估基准日：2023年01月31日</v>
      </c>
      <c r="B3" s="2"/>
      <c r="C3" s="2"/>
      <c r="D3" s="2"/>
      <c r="E3" s="2"/>
      <c r="F3" s="2"/>
      <c r="G3" s="2"/>
      <c r="H3" s="2"/>
    </row>
    <row r="4" ht="14.1" customHeight="1" spans="1:8">
      <c r="A4" s="2"/>
      <c r="B4" s="2"/>
      <c r="C4" s="2"/>
      <c r="D4" s="2"/>
      <c r="E4" s="2"/>
      <c r="F4" s="2"/>
      <c r="G4" s="2"/>
      <c r="H4" s="23" t="s">
        <v>816</v>
      </c>
    </row>
    <row r="5" customHeight="1" spans="1:8">
      <c r="A5" s="7" t="str">
        <f>基本信息输入表!K6&amp;"："&amp;基本信息输入表!M6</f>
        <v>产权持有单位：山东烟草投资管理有限公司</v>
      </c>
      <c r="B5" s="7"/>
      <c r="C5" s="7"/>
      <c r="D5" s="7"/>
      <c r="E5" s="7"/>
      <c r="H5" s="23" t="s">
        <v>227</v>
      </c>
    </row>
    <row r="6" s="2" customFormat="1" customHeight="1" spans="1:8">
      <c r="A6" s="8" t="s">
        <v>350</v>
      </c>
      <c r="B6" s="8" t="s">
        <v>351</v>
      </c>
      <c r="C6" s="10" t="s">
        <v>817</v>
      </c>
      <c r="D6" s="10" t="s">
        <v>379</v>
      </c>
      <c r="E6" s="8" t="s">
        <v>202</v>
      </c>
      <c r="F6" s="8" t="s">
        <v>352</v>
      </c>
      <c r="G6" s="8" t="s">
        <v>204</v>
      </c>
      <c r="H6" s="8" t="s">
        <v>205</v>
      </c>
    </row>
    <row r="7" customHeight="1" spans="1:8">
      <c r="A7" s="8" t="s">
        <v>818</v>
      </c>
      <c r="B7" s="14" t="s">
        <v>819</v>
      </c>
      <c r="C7" s="21">
        <f>'4-7-1在建（土建）'!N28</f>
        <v>0</v>
      </c>
      <c r="D7" s="21">
        <f>'4-7-1在建（土建）'!P28</f>
        <v>0</v>
      </c>
      <c r="E7" s="21">
        <f>'4-7-1在建（土建）'!R28</f>
        <v>0</v>
      </c>
      <c r="F7" s="21">
        <f>'4-7-1在建（土建）'!T28</f>
        <v>0</v>
      </c>
      <c r="G7" s="21">
        <f>F7-E7</f>
        <v>0</v>
      </c>
      <c r="H7" s="59" t="str">
        <f>IF(E7=0,"",G7/E7*100)</f>
        <v/>
      </c>
    </row>
    <row r="8" customHeight="1" spans="1:8">
      <c r="A8" s="8" t="s">
        <v>820</v>
      </c>
      <c r="B8" s="14" t="s">
        <v>821</v>
      </c>
      <c r="C8" s="21">
        <f>'4-7-2在建（设备）'!O28</f>
        <v>0</v>
      </c>
      <c r="D8" s="21">
        <f>'4-7-2在建（设备）'!T28</f>
        <v>0</v>
      </c>
      <c r="E8" s="21">
        <f>'4-7-2在建（设备）'!Y28</f>
        <v>0</v>
      </c>
      <c r="F8" s="21">
        <f>'4-7-2在建（设备）'!AD28</f>
        <v>0</v>
      </c>
      <c r="G8" s="21">
        <f>F8-E8</f>
        <v>0</v>
      </c>
      <c r="H8" s="59" t="str">
        <f>IF(E8=0,"",G8/E8*100)</f>
        <v/>
      </c>
    </row>
    <row r="9" customHeight="1" spans="1:8">
      <c r="A9" s="8"/>
      <c r="B9" s="60"/>
      <c r="C9" s="21"/>
      <c r="D9" s="21"/>
      <c r="E9" s="21"/>
      <c r="F9" s="21"/>
      <c r="G9" s="21"/>
      <c r="H9" s="21"/>
    </row>
    <row r="10" customHeight="1" spans="1:8">
      <c r="A10" s="8"/>
      <c r="B10" s="60"/>
      <c r="C10" s="60"/>
      <c r="D10" s="60"/>
      <c r="E10" s="21"/>
      <c r="F10" s="21"/>
      <c r="G10" s="21"/>
      <c r="H10" s="21"/>
    </row>
    <row r="11" customHeight="1" spans="1:8">
      <c r="A11" s="8"/>
      <c r="B11" s="60"/>
      <c r="C11" s="60"/>
      <c r="D11" s="60"/>
      <c r="E11" s="21"/>
      <c r="F11" s="21"/>
      <c r="G11" s="21"/>
      <c r="H11" s="21"/>
    </row>
    <row r="12" customHeight="1" spans="1:8">
      <c r="A12" s="8"/>
      <c r="B12" s="60"/>
      <c r="C12" s="60"/>
      <c r="D12" s="60"/>
      <c r="E12" s="21"/>
      <c r="F12" s="21"/>
      <c r="G12" s="21"/>
      <c r="H12" s="21"/>
    </row>
    <row r="13" customHeight="1" spans="1:8">
      <c r="A13" s="8"/>
      <c r="B13" s="60"/>
      <c r="C13" s="60"/>
      <c r="D13" s="60"/>
      <c r="E13" s="21"/>
      <c r="F13" s="21"/>
      <c r="G13" s="21"/>
      <c r="H13" s="21"/>
    </row>
    <row r="14" customHeight="1" spans="1:8">
      <c r="A14" s="8"/>
      <c r="B14" s="60"/>
      <c r="C14" s="60"/>
      <c r="D14" s="60"/>
      <c r="E14" s="21"/>
      <c r="F14" s="21"/>
      <c r="G14" s="21"/>
      <c r="H14" s="21"/>
    </row>
    <row r="15" customHeight="1" spans="1:8">
      <c r="A15" s="8"/>
      <c r="B15" s="60"/>
      <c r="C15" s="60"/>
      <c r="D15" s="60"/>
      <c r="E15" s="21"/>
      <c r="F15" s="21"/>
      <c r="G15" s="21"/>
      <c r="H15" s="21"/>
    </row>
    <row r="16" customHeight="1" spans="1:8">
      <c r="A16" s="8"/>
      <c r="B16" s="60"/>
      <c r="C16" s="60"/>
      <c r="D16" s="60"/>
      <c r="E16" s="21"/>
      <c r="F16" s="21"/>
      <c r="G16" s="21"/>
      <c r="H16" s="21"/>
    </row>
    <row r="17" customHeight="1" spans="1:8">
      <c r="A17" s="8"/>
      <c r="B17" s="60"/>
      <c r="C17" s="60"/>
      <c r="D17" s="60"/>
      <c r="E17" s="21"/>
      <c r="F17" s="21"/>
      <c r="G17" s="21"/>
      <c r="H17" s="21"/>
    </row>
    <row r="18" customHeight="1" spans="1:8">
      <c r="A18" s="8"/>
      <c r="B18" s="60"/>
      <c r="C18" s="60"/>
      <c r="D18" s="60"/>
      <c r="E18" s="21"/>
      <c r="F18" s="21"/>
      <c r="G18" s="21"/>
      <c r="H18" s="21"/>
    </row>
    <row r="19" customHeight="1" spans="1:8">
      <c r="A19" s="8"/>
      <c r="B19" s="60"/>
      <c r="C19" s="60"/>
      <c r="D19" s="60"/>
      <c r="E19" s="21"/>
      <c r="F19" s="21"/>
      <c r="G19" s="21"/>
      <c r="H19" s="21"/>
    </row>
    <row r="20" customHeight="1" spans="1:8">
      <c r="A20" s="8"/>
      <c r="B20" s="60"/>
      <c r="C20" s="60"/>
      <c r="D20" s="60"/>
      <c r="E20" s="21"/>
      <c r="F20" s="21"/>
      <c r="G20" s="21"/>
      <c r="H20" s="21"/>
    </row>
    <row r="21" customHeight="1" spans="1:8">
      <c r="A21" s="8"/>
      <c r="B21" s="61"/>
      <c r="C21" s="61"/>
      <c r="D21" s="61"/>
      <c r="E21" s="21"/>
      <c r="F21" s="21"/>
      <c r="G21" s="21"/>
      <c r="H21" s="21"/>
    </row>
    <row r="22" customHeight="1" spans="1:8">
      <c r="A22" s="8"/>
      <c r="B22" s="60"/>
      <c r="C22" s="60"/>
      <c r="D22" s="60"/>
      <c r="E22" s="21"/>
      <c r="F22" s="21"/>
      <c r="G22" s="21"/>
      <c r="H22" s="21"/>
    </row>
    <row r="23" customHeight="1" spans="1:8">
      <c r="A23" s="8"/>
      <c r="B23" s="61"/>
      <c r="C23" s="61"/>
      <c r="D23" s="61"/>
      <c r="E23" s="21"/>
      <c r="F23" s="21"/>
      <c r="G23" s="21"/>
      <c r="H23" s="21"/>
    </row>
    <row r="24" customHeight="1" spans="1:8">
      <c r="A24" s="8"/>
      <c r="B24" s="60"/>
      <c r="C24" s="60"/>
      <c r="D24" s="60"/>
      <c r="E24" s="21"/>
      <c r="F24" s="21"/>
      <c r="G24" s="21"/>
      <c r="H24" s="21"/>
    </row>
    <row r="25" customHeight="1" spans="1:8">
      <c r="A25" s="8"/>
      <c r="B25" s="61"/>
      <c r="C25" s="61"/>
      <c r="D25" s="61"/>
      <c r="E25" s="21"/>
      <c r="F25" s="21"/>
      <c r="G25" s="21"/>
      <c r="H25" s="21"/>
    </row>
    <row r="26" customHeight="1" spans="1:8">
      <c r="A26" s="18" t="s">
        <v>822</v>
      </c>
      <c r="B26" s="20"/>
      <c r="C26" s="21">
        <f>SUM(C7:C25)</f>
        <v>0</v>
      </c>
      <c r="D26" s="21">
        <f>SUM(D7:D25)</f>
        <v>0</v>
      </c>
      <c r="E26" s="21">
        <f>SUM(E7:E25)</f>
        <v>0</v>
      </c>
      <c r="F26" s="21">
        <f>SUM(F7:F25)</f>
        <v>0</v>
      </c>
      <c r="G26" s="21">
        <f>F26-E26</f>
        <v>0</v>
      </c>
      <c r="H26" s="59" t="str">
        <f>IF(E26=0,"",G26/E26*100)</f>
        <v/>
      </c>
    </row>
    <row r="27" customHeight="1" spans="1:8">
      <c r="A27" s="18" t="s">
        <v>823</v>
      </c>
      <c r="B27" s="20"/>
      <c r="C27" s="21">
        <f>'4-7-1在建（土建）'!N29+'4-7-2在建（设备）'!O29</f>
        <v>0</v>
      </c>
      <c r="D27" s="21">
        <f>'4-7-1在建（土建）'!P29+'4-7-2在建（设备）'!T29</f>
        <v>0</v>
      </c>
      <c r="E27" s="21">
        <f>'4-7-1在建（土建）'!R29+'4-7-2在建（设备）'!Y29</f>
        <v>0</v>
      </c>
      <c r="F27" s="21"/>
      <c r="G27" s="21">
        <f>F27-E27</f>
        <v>0</v>
      </c>
      <c r="H27" s="59" t="str">
        <f>IF(E27=0,"",G27/E27*100)</f>
        <v/>
      </c>
    </row>
    <row r="28" customHeight="1" spans="1:8">
      <c r="A28" s="18" t="s">
        <v>824</v>
      </c>
      <c r="B28" s="20"/>
      <c r="C28" s="21">
        <f>C26-C27</f>
        <v>0</v>
      </c>
      <c r="D28" s="21">
        <f>D26-D27</f>
        <v>0</v>
      </c>
      <c r="E28" s="21">
        <f>E26-E27</f>
        <v>0</v>
      </c>
      <c r="F28" s="21">
        <f>F26</f>
        <v>0</v>
      </c>
      <c r="G28" s="21">
        <f>F28-E28</f>
        <v>0</v>
      </c>
      <c r="H28" s="59" t="str">
        <f>IF(E28=0,"",G28/E28*100)</f>
        <v/>
      </c>
    </row>
    <row r="29" customHeight="1" spans="6:6">
      <c r="F29" s="3" t="str">
        <f>"评估人员："&amp;基本信息输入表!$Q$56</f>
        <v>评估人员：王秀红</v>
      </c>
    </row>
    <row r="30" customHeight="1" spans="9:9">
      <c r="I30" s="28" t="s">
        <v>310</v>
      </c>
    </row>
  </sheetData>
  <mergeCells count="6">
    <mergeCell ref="A2:H2"/>
    <mergeCell ref="A3:H3"/>
    <mergeCell ref="A5:E5"/>
    <mergeCell ref="A26:B26"/>
    <mergeCell ref="A27:B27"/>
    <mergeCell ref="A28:B28"/>
  </mergeCells>
  <hyperlinks>
    <hyperlink ref="A1" location="索引目录!A1" display="返回索引目录"/>
  </hyperlinks>
  <printOptions horizontalCentered="1"/>
  <pageMargins left="0.984027777777778" right="0.984027777777778" top="0.984027777777778" bottom="0.984027777777778" header="0.313888888888889" footer="0.354166666666667"/>
  <pageSetup paperSize="9" scale="82" fitToHeight="1000" orientation="landscape"/>
  <headerFooter scaleWithDoc="0">
    <oddFooter>&amp;R&amp;"宋体,常规"&amp;10&amp;P/&amp;N</oddFooter>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G33"/>
  <sheetViews>
    <sheetView showGridLines="0" view="pageBreakPreview" zoomScale="60" zoomScaleNormal="100" workbookViewId="0">
      <selection activeCell="A9" sqref="A9"/>
    </sheetView>
  </sheetViews>
  <sheetFormatPr defaultColWidth="9" defaultRowHeight="15.75" customHeight="1"/>
  <cols>
    <col min="1" max="1" width="5.375" style="3" customWidth="1"/>
    <col min="2" max="2" width="16.125" style="3" customWidth="1"/>
    <col min="3" max="3" width="7.75" style="3" customWidth="1"/>
    <col min="4" max="4" width="13" style="3" customWidth="1"/>
    <col min="5" max="5" width="7.125" style="3" customWidth="1"/>
    <col min="6" max="6" width="10.75" style="3" customWidth="1"/>
    <col min="7" max="8" width="9" style="3"/>
    <col min="9" max="9" width="12.375" style="3" customWidth="1"/>
    <col min="10" max="10" width="17.875" style="3" customWidth="1"/>
    <col min="11" max="13" width="19.75" style="3" customWidth="1"/>
    <col min="14" max="17" width="15.625" style="3" hidden="1" customWidth="1" outlineLevel="1"/>
    <col min="18" max="18" width="15.625" style="3" customWidth="1" collapsed="1"/>
    <col min="19" max="20" width="15.625" style="3" customWidth="1"/>
    <col min="21" max="21" width="7.25" style="3" customWidth="1"/>
    <col min="22" max="22" width="8" style="3" customWidth="1"/>
    <col min="23" max="23" width="9" style="3"/>
    <col min="24" max="30" width="5.625" style="4" customWidth="1" outlineLevel="1"/>
    <col min="31" max="31" width="14.875" style="4" customWidth="1" outlineLevel="1"/>
    <col min="32" max="32" width="13.625" style="4" customWidth="1"/>
    <col min="33" max="36" width="5.625" style="4" customWidth="1" outlineLevel="1"/>
    <col min="37" max="38" width="7.375" style="4" customWidth="1" outlineLevel="1"/>
    <col min="39" max="39" width="5.625" style="4" customWidth="1" outlineLevel="1"/>
    <col min="40" max="43" width="8.625" style="4" customWidth="1" outlineLevel="1"/>
    <col min="44" max="44" width="14.625" style="4" customWidth="1" outlineLevel="1"/>
    <col min="45" max="45" width="13.625" style="4" customWidth="1"/>
    <col min="46" max="47" width="8.625" style="4" customWidth="1" outlineLevel="2"/>
    <col min="48" max="48" width="11.25" style="4" customWidth="1" outlineLevel="2"/>
    <col min="49" max="49" width="13.5" style="4" customWidth="1" outlineLevel="2"/>
    <col min="50" max="53" width="8.625" style="4" customWidth="1" outlineLevel="2"/>
    <col min="54" max="54" width="8.625" style="4" customWidth="1" outlineLevel="1"/>
    <col min="55" max="55" width="13.75" style="4" customWidth="1"/>
    <col min="56" max="58" width="13.625" style="4" customWidth="1" outlineLevel="1"/>
    <col min="59" max="59" width="13.625" style="4" customWidth="1"/>
    <col min="60" max="16384" width="9" style="3"/>
  </cols>
  <sheetData>
    <row r="1" customHeight="1" spans="1:1">
      <c r="A1" s="5" t="s">
        <v>311</v>
      </c>
    </row>
    <row r="2" s="1" customFormat="1" ht="30" customHeight="1" spans="1:59">
      <c r="A2" s="6" t="s">
        <v>825</v>
      </c>
      <c r="B2" s="6"/>
      <c r="C2" s="6"/>
      <c r="D2" s="6"/>
      <c r="E2" s="6"/>
      <c r="F2" s="6"/>
      <c r="G2" s="6"/>
      <c r="H2" s="6"/>
      <c r="I2" s="6"/>
      <c r="J2" s="6"/>
      <c r="K2" s="6"/>
      <c r="L2" s="6"/>
      <c r="M2" s="6"/>
      <c r="N2" s="6"/>
      <c r="O2" s="6"/>
      <c r="P2" s="6"/>
      <c r="Q2" s="6"/>
      <c r="R2" s="6"/>
      <c r="S2" s="6"/>
      <c r="T2" s="6"/>
      <c r="U2" s="6"/>
      <c r="V2" s="6"/>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row>
    <row r="3" customHeight="1" spans="1:59">
      <c r="A3" s="2" t="str">
        <f>"评估基准日："&amp;TEXT(基本信息输入表!M7,"yyyy年mm月dd日")</f>
        <v>评估基准日：2023年01月31日</v>
      </c>
      <c r="B3" s="2"/>
      <c r="C3" s="2"/>
      <c r="D3" s="2"/>
      <c r="E3" s="2"/>
      <c r="F3" s="2"/>
      <c r="G3" s="2"/>
      <c r="H3" s="2"/>
      <c r="I3" s="2"/>
      <c r="J3" s="2"/>
      <c r="K3" s="2"/>
      <c r="L3" s="2"/>
      <c r="M3" s="2"/>
      <c r="N3" s="2"/>
      <c r="O3" s="2"/>
      <c r="P3" s="2"/>
      <c r="Q3" s="2"/>
      <c r="R3" s="2"/>
      <c r="S3" s="2"/>
      <c r="T3" s="2"/>
      <c r="U3" s="2"/>
      <c r="V3" s="2"/>
      <c r="X3" s="22"/>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2"/>
      <c r="BF3" s="22"/>
      <c r="BG3" s="22"/>
    </row>
    <row r="4" ht="14.1" customHeight="1" spans="1:22">
      <c r="A4" s="2"/>
      <c r="B4" s="2"/>
      <c r="C4" s="2"/>
      <c r="D4" s="2"/>
      <c r="E4" s="2"/>
      <c r="F4" s="2"/>
      <c r="G4" s="2"/>
      <c r="H4" s="2"/>
      <c r="I4" s="2"/>
      <c r="J4" s="2"/>
      <c r="K4" s="2"/>
      <c r="L4" s="2"/>
      <c r="M4" s="2"/>
      <c r="N4" s="2"/>
      <c r="O4" s="2"/>
      <c r="P4" s="2"/>
      <c r="Q4" s="2"/>
      <c r="R4" s="2"/>
      <c r="S4" s="2"/>
      <c r="T4" s="2"/>
      <c r="U4" s="2"/>
      <c r="V4" s="23" t="s">
        <v>826</v>
      </c>
    </row>
    <row r="5" customHeight="1" spans="1:59">
      <c r="A5" s="7" t="str">
        <f>基本信息输入表!K6&amp;"："&amp;基本信息输入表!M6</f>
        <v>产权持有单位：山东烟草投资管理有限公司</v>
      </c>
      <c r="B5" s="7"/>
      <c r="C5" s="7"/>
      <c r="D5" s="7"/>
      <c r="V5" s="23" t="s">
        <v>227</v>
      </c>
      <c r="X5" s="24" t="s">
        <v>372</v>
      </c>
      <c r="Y5" s="24"/>
      <c r="Z5" s="24"/>
      <c r="AA5" s="24"/>
      <c r="AB5" s="24"/>
      <c r="AC5" s="24"/>
      <c r="AD5" s="24"/>
      <c r="AE5" s="24"/>
      <c r="AF5" s="24"/>
      <c r="AG5" s="29" t="s">
        <v>373</v>
      </c>
      <c r="AH5" s="30"/>
      <c r="AI5" s="30"/>
      <c r="AJ5" s="30"/>
      <c r="AK5" s="30"/>
      <c r="AL5" s="30"/>
      <c r="AM5" s="30"/>
      <c r="AN5" s="30"/>
      <c r="AO5" s="30"/>
      <c r="AP5" s="30"/>
      <c r="AQ5" s="30"/>
      <c r="AR5" s="30"/>
      <c r="AS5" s="36"/>
      <c r="AT5" s="39" t="s">
        <v>374</v>
      </c>
      <c r="AU5" s="40"/>
      <c r="AV5" s="40"/>
      <c r="AW5" s="40"/>
      <c r="AX5" s="40"/>
      <c r="AY5" s="40"/>
      <c r="AZ5" s="40"/>
      <c r="BA5" s="40"/>
      <c r="BB5" s="40"/>
      <c r="BC5" s="47"/>
      <c r="BD5" s="34" t="s">
        <v>375</v>
      </c>
      <c r="BE5" s="34"/>
      <c r="BF5" s="34"/>
      <c r="BG5" s="34"/>
    </row>
    <row r="6" s="2" customFormat="1" customHeight="1" spans="1:59">
      <c r="A6" s="55" t="s">
        <v>228</v>
      </c>
      <c r="B6" s="55" t="s">
        <v>827</v>
      </c>
      <c r="C6" s="11" t="s">
        <v>571</v>
      </c>
      <c r="D6" s="11" t="s">
        <v>828</v>
      </c>
      <c r="E6" s="55" t="s">
        <v>829</v>
      </c>
      <c r="F6" s="55" t="s">
        <v>830</v>
      </c>
      <c r="G6" s="55" t="s">
        <v>831</v>
      </c>
      <c r="H6" s="55" t="s">
        <v>832</v>
      </c>
      <c r="I6" s="55" t="s">
        <v>833</v>
      </c>
      <c r="J6" s="11" t="s">
        <v>834</v>
      </c>
      <c r="K6" s="11" t="s">
        <v>835</v>
      </c>
      <c r="L6" s="11" t="s">
        <v>836</v>
      </c>
      <c r="M6" s="11" t="s">
        <v>837</v>
      </c>
      <c r="N6" s="57" t="s">
        <v>523</v>
      </c>
      <c r="O6" s="58"/>
      <c r="P6" s="57" t="s">
        <v>379</v>
      </c>
      <c r="Q6" s="58"/>
      <c r="R6" s="54" t="s">
        <v>202</v>
      </c>
      <c r="S6" s="11" t="s">
        <v>416</v>
      </c>
      <c r="T6" s="55" t="s">
        <v>352</v>
      </c>
      <c r="U6" s="55" t="s">
        <v>205</v>
      </c>
      <c r="V6" s="55" t="s">
        <v>380</v>
      </c>
      <c r="X6" s="24" t="s">
        <v>381</v>
      </c>
      <c r="Y6" s="25" t="s">
        <v>838</v>
      </c>
      <c r="Z6" s="31" t="s">
        <v>839</v>
      </c>
      <c r="AA6" s="31" t="s">
        <v>840</v>
      </c>
      <c r="AB6" s="24" t="s">
        <v>384</v>
      </c>
      <c r="AC6" s="32" t="s">
        <v>477</v>
      </c>
      <c r="AD6" s="32" t="s">
        <v>386</v>
      </c>
      <c r="AE6" s="24" t="s">
        <v>387</v>
      </c>
      <c r="AF6" s="24"/>
      <c r="AG6" s="29" t="s">
        <v>388</v>
      </c>
      <c r="AH6" s="30"/>
      <c r="AI6" s="30"/>
      <c r="AJ6" s="30"/>
      <c r="AK6" s="30"/>
      <c r="AL6" s="30"/>
      <c r="AM6" s="36"/>
      <c r="AN6" s="34" t="s">
        <v>389</v>
      </c>
      <c r="AO6" s="34"/>
      <c r="AP6" s="34" t="s">
        <v>390</v>
      </c>
      <c r="AQ6" s="34"/>
      <c r="AR6" s="34" t="s">
        <v>391</v>
      </c>
      <c r="AS6" s="41"/>
      <c r="AT6" s="24" t="s">
        <v>392</v>
      </c>
      <c r="AU6" s="24" t="s">
        <v>419</v>
      </c>
      <c r="AV6" s="24"/>
      <c r="AW6" s="42" t="s">
        <v>420</v>
      </c>
      <c r="AX6" s="43"/>
      <c r="AY6" s="43"/>
      <c r="AZ6" s="43"/>
      <c r="BA6" s="43"/>
      <c r="BB6" s="24" t="s">
        <v>352</v>
      </c>
      <c r="BC6" s="48"/>
      <c r="BD6" s="41" t="s">
        <v>393</v>
      </c>
      <c r="BE6" s="41" t="s">
        <v>394</v>
      </c>
      <c r="BF6" s="34" t="s">
        <v>395</v>
      </c>
      <c r="BG6" s="41"/>
    </row>
    <row r="7" customHeight="1" spans="1:59">
      <c r="A7" s="56"/>
      <c r="B7" s="56"/>
      <c r="C7" s="12"/>
      <c r="D7" s="12"/>
      <c r="E7" s="56"/>
      <c r="F7" s="56"/>
      <c r="G7" s="56"/>
      <c r="H7" s="56"/>
      <c r="I7" s="56"/>
      <c r="J7" s="12"/>
      <c r="K7" s="12"/>
      <c r="L7" s="12"/>
      <c r="M7" s="12"/>
      <c r="N7" s="52" t="s">
        <v>202</v>
      </c>
      <c r="O7" s="52" t="s">
        <v>416</v>
      </c>
      <c r="P7" s="52" t="s">
        <v>202</v>
      </c>
      <c r="Q7" s="52" t="s">
        <v>416</v>
      </c>
      <c r="R7" s="15"/>
      <c r="S7" s="12"/>
      <c r="T7" s="56"/>
      <c r="U7" s="56"/>
      <c r="V7" s="56"/>
      <c r="X7" s="24"/>
      <c r="Y7" s="24"/>
      <c r="Z7" s="33"/>
      <c r="AA7" s="33"/>
      <c r="AB7" s="24"/>
      <c r="AC7" s="24"/>
      <c r="AD7" s="24"/>
      <c r="AE7" s="24"/>
      <c r="AF7" s="24"/>
      <c r="AG7" s="34" t="s">
        <v>401</v>
      </c>
      <c r="AH7" s="34" t="s">
        <v>403</v>
      </c>
      <c r="AI7" s="35" t="s">
        <v>699</v>
      </c>
      <c r="AJ7" s="35" t="s">
        <v>700</v>
      </c>
      <c r="AK7" s="34" t="s">
        <v>404</v>
      </c>
      <c r="AL7" s="34" t="s">
        <v>405</v>
      </c>
      <c r="AM7" s="29" t="s">
        <v>406</v>
      </c>
      <c r="AN7" s="34" t="s">
        <v>407</v>
      </c>
      <c r="AO7" s="34" t="s">
        <v>408</v>
      </c>
      <c r="AP7" s="34" t="s">
        <v>407</v>
      </c>
      <c r="AQ7" s="34" t="s">
        <v>409</v>
      </c>
      <c r="AR7" s="34"/>
      <c r="AS7" s="45"/>
      <c r="AT7" s="24"/>
      <c r="AU7" s="24" t="s">
        <v>422</v>
      </c>
      <c r="AV7" s="24" t="s">
        <v>423</v>
      </c>
      <c r="AW7" s="46" t="s">
        <v>841</v>
      </c>
      <c r="AX7" s="46" t="s">
        <v>710</v>
      </c>
      <c r="AY7" s="46" t="s">
        <v>711</v>
      </c>
      <c r="AZ7" s="46" t="s">
        <v>712</v>
      </c>
      <c r="BA7" s="46"/>
      <c r="BB7" s="24"/>
      <c r="BC7" s="49"/>
      <c r="BD7" s="45"/>
      <c r="BE7" s="45"/>
      <c r="BF7" s="34"/>
      <c r="BG7" s="45"/>
    </row>
    <row r="8" customHeight="1" spans="1:59">
      <c r="A8" s="13" t="str">
        <f>IF(B8="","",ROW()-7)</f>
        <v/>
      </c>
      <c r="B8" s="14"/>
      <c r="C8" s="14"/>
      <c r="D8" s="14"/>
      <c r="E8" s="8"/>
      <c r="F8" s="8"/>
      <c r="G8" s="8"/>
      <c r="H8" s="8"/>
      <c r="I8" s="8"/>
      <c r="J8" s="8"/>
      <c r="K8" s="8"/>
      <c r="L8" s="8"/>
      <c r="M8" s="8"/>
      <c r="N8" s="8"/>
      <c r="O8" s="8"/>
      <c r="P8" s="8"/>
      <c r="Q8" s="8"/>
      <c r="R8" s="21">
        <f>N8+P8</f>
        <v>0</v>
      </c>
      <c r="S8" s="21">
        <f>O8+Q8</f>
        <v>0</v>
      </c>
      <c r="T8" s="21"/>
      <c r="U8" s="21" t="str">
        <f t="shared" ref="U8:U28" si="0">IF(R8-S8=0,"",(T8-R8+S8)/(R8-S8)*100)</f>
        <v/>
      </c>
      <c r="V8" s="17"/>
      <c r="X8" s="26"/>
      <c r="Y8" s="26"/>
      <c r="Z8" s="26"/>
      <c r="AA8" s="26"/>
      <c r="AB8" s="26"/>
      <c r="AC8" s="26"/>
      <c r="AD8" s="26"/>
      <c r="AE8" s="26"/>
      <c r="AF8" s="26"/>
      <c r="AG8" s="26"/>
      <c r="AH8" s="26"/>
      <c r="AI8" s="26"/>
      <c r="AJ8" s="26"/>
      <c r="AK8" s="26"/>
      <c r="AL8" s="37"/>
      <c r="AM8" s="37"/>
      <c r="AN8" s="26"/>
      <c r="AO8" s="37"/>
      <c r="AP8" s="37"/>
      <c r="AQ8" s="37"/>
      <c r="AR8" s="37"/>
      <c r="AS8" s="37"/>
      <c r="AT8" s="37"/>
      <c r="AU8" s="37" t="s">
        <v>130</v>
      </c>
      <c r="AV8" s="37"/>
      <c r="AW8" s="37"/>
      <c r="AX8" s="37"/>
      <c r="AY8" s="37"/>
      <c r="AZ8" s="37">
        <f>AW8*(1+AX8*AY8/2)</f>
        <v>0</v>
      </c>
      <c r="BA8" s="37"/>
      <c r="BB8" s="37"/>
      <c r="BC8" s="37"/>
      <c r="BD8" s="50" t="str">
        <f>IFERROR((BB8-R8+S8)/(R8-S8)*100,"")</f>
        <v/>
      </c>
      <c r="BE8" s="37"/>
      <c r="BF8" s="37"/>
      <c r="BG8" s="37"/>
    </row>
    <row r="9" customHeight="1" spans="1:59">
      <c r="A9" s="13" t="str">
        <f t="shared" ref="A9:A27" si="1">IF(B9="","",ROW()-7)</f>
        <v/>
      </c>
      <c r="B9" s="14"/>
      <c r="C9" s="14"/>
      <c r="D9" s="14"/>
      <c r="E9" s="8"/>
      <c r="F9" s="8"/>
      <c r="G9" s="8"/>
      <c r="H9" s="8"/>
      <c r="I9" s="8"/>
      <c r="J9" s="8"/>
      <c r="K9" s="8"/>
      <c r="L9" s="8"/>
      <c r="M9" s="8"/>
      <c r="N9" s="8"/>
      <c r="O9" s="8"/>
      <c r="P9" s="8"/>
      <c r="Q9" s="8"/>
      <c r="R9" s="21">
        <f t="shared" ref="R9:S27" si="2">N9+P9</f>
        <v>0</v>
      </c>
      <c r="S9" s="21">
        <f t="shared" si="2"/>
        <v>0</v>
      </c>
      <c r="T9" s="21"/>
      <c r="U9" s="21" t="str">
        <f t="shared" si="0"/>
        <v/>
      </c>
      <c r="V9" s="17"/>
      <c r="X9" s="26"/>
      <c r="Y9" s="26"/>
      <c r="Z9" s="26"/>
      <c r="AA9" s="26"/>
      <c r="AB9" s="26"/>
      <c r="AC9" s="26"/>
      <c r="AD9" s="26"/>
      <c r="AE9" s="26"/>
      <c r="AF9" s="26"/>
      <c r="AG9" s="26"/>
      <c r="AH9" s="26"/>
      <c r="AI9" s="26"/>
      <c r="AJ9" s="26"/>
      <c r="AK9" s="26"/>
      <c r="AL9" s="38"/>
      <c r="AM9" s="37"/>
      <c r="AN9" s="26"/>
      <c r="AO9" s="37"/>
      <c r="AP9" s="37"/>
      <c r="AQ9" s="37"/>
      <c r="AR9" s="37"/>
      <c r="AS9" s="37"/>
      <c r="AT9" s="37"/>
      <c r="AU9" s="37"/>
      <c r="AV9" s="37"/>
      <c r="AW9" s="37"/>
      <c r="AX9" s="37"/>
      <c r="AY9" s="37"/>
      <c r="AZ9" s="37">
        <f t="shared" ref="AZ9:AZ30" si="3">AW9*(1+AX9*AY9/2)</f>
        <v>0</v>
      </c>
      <c r="BA9" s="37"/>
      <c r="BB9" s="37"/>
      <c r="BC9" s="37"/>
      <c r="BD9" s="50" t="str">
        <f t="shared" ref="BD9:BD30" si="4">IFERROR((BB9-R9+S9)/(R9-S9)*100,"")</f>
        <v/>
      </c>
      <c r="BE9" s="37"/>
      <c r="BF9" s="37"/>
      <c r="BG9" s="37"/>
    </row>
    <row r="10" customHeight="1" spans="1:59">
      <c r="A10" s="13" t="str">
        <f t="shared" si="1"/>
        <v/>
      </c>
      <c r="B10" s="14"/>
      <c r="C10" s="14"/>
      <c r="D10" s="14"/>
      <c r="E10" s="8"/>
      <c r="F10" s="8"/>
      <c r="G10" s="8"/>
      <c r="H10" s="8"/>
      <c r="I10" s="8"/>
      <c r="J10" s="8"/>
      <c r="K10" s="8"/>
      <c r="L10" s="8"/>
      <c r="M10" s="8"/>
      <c r="N10" s="8"/>
      <c r="O10" s="8"/>
      <c r="P10" s="8"/>
      <c r="Q10" s="8"/>
      <c r="R10" s="21">
        <f t="shared" si="2"/>
        <v>0</v>
      </c>
      <c r="S10" s="21">
        <f t="shared" si="2"/>
        <v>0</v>
      </c>
      <c r="T10" s="21"/>
      <c r="U10" s="21" t="str">
        <f t="shared" si="0"/>
        <v/>
      </c>
      <c r="V10" s="17"/>
      <c r="X10" s="26"/>
      <c r="Y10" s="26"/>
      <c r="Z10" s="26"/>
      <c r="AA10" s="26"/>
      <c r="AB10" s="26"/>
      <c r="AC10" s="26"/>
      <c r="AD10" s="26"/>
      <c r="AE10" s="26"/>
      <c r="AF10" s="26"/>
      <c r="AG10" s="26"/>
      <c r="AH10" s="26"/>
      <c r="AI10" s="26"/>
      <c r="AJ10" s="26"/>
      <c r="AK10" s="26"/>
      <c r="AL10" s="38"/>
      <c r="AM10" s="37"/>
      <c r="AN10" s="26"/>
      <c r="AO10" s="37"/>
      <c r="AP10" s="37"/>
      <c r="AQ10" s="37"/>
      <c r="AR10" s="37"/>
      <c r="AS10" s="37"/>
      <c r="AT10" s="37"/>
      <c r="AU10" s="37"/>
      <c r="AV10" s="37"/>
      <c r="AW10" s="37"/>
      <c r="AX10" s="37"/>
      <c r="AY10" s="37"/>
      <c r="AZ10" s="37">
        <f t="shared" si="3"/>
        <v>0</v>
      </c>
      <c r="BA10" s="37"/>
      <c r="BB10" s="37"/>
      <c r="BC10" s="37"/>
      <c r="BD10" s="50" t="str">
        <f t="shared" si="4"/>
        <v/>
      </c>
      <c r="BE10" s="37"/>
      <c r="BF10" s="37"/>
      <c r="BG10" s="37"/>
    </row>
    <row r="11" customHeight="1" spans="1:59">
      <c r="A11" s="13" t="str">
        <f t="shared" si="1"/>
        <v/>
      </c>
      <c r="B11" s="14"/>
      <c r="C11" s="14"/>
      <c r="D11" s="14"/>
      <c r="E11" s="8"/>
      <c r="F11" s="8"/>
      <c r="G11" s="8"/>
      <c r="H11" s="8"/>
      <c r="I11" s="8"/>
      <c r="J11" s="8"/>
      <c r="K11" s="8"/>
      <c r="L11" s="8"/>
      <c r="M11" s="8"/>
      <c r="N11" s="8"/>
      <c r="O11" s="8"/>
      <c r="P11" s="8"/>
      <c r="Q11" s="8"/>
      <c r="R11" s="21">
        <f t="shared" si="2"/>
        <v>0</v>
      </c>
      <c r="S11" s="21">
        <f t="shared" si="2"/>
        <v>0</v>
      </c>
      <c r="T11" s="21"/>
      <c r="U11" s="21" t="str">
        <f t="shared" si="0"/>
        <v/>
      </c>
      <c r="V11" s="17"/>
      <c r="X11" s="26"/>
      <c r="Y11" s="26"/>
      <c r="Z11" s="26"/>
      <c r="AA11" s="26"/>
      <c r="AB11" s="26"/>
      <c r="AC11" s="26"/>
      <c r="AD11" s="26"/>
      <c r="AE11" s="26"/>
      <c r="AF11" s="26"/>
      <c r="AG11" s="26"/>
      <c r="AH11" s="26"/>
      <c r="AI11" s="26"/>
      <c r="AJ11" s="26"/>
      <c r="AK11" s="26"/>
      <c r="AL11" s="38"/>
      <c r="AM11" s="37"/>
      <c r="AN11" s="26"/>
      <c r="AO11" s="37"/>
      <c r="AP11" s="37"/>
      <c r="AQ11" s="37"/>
      <c r="AR11" s="37"/>
      <c r="AS11" s="37"/>
      <c r="AT11" s="37"/>
      <c r="AU11" s="37"/>
      <c r="AV11" s="37"/>
      <c r="AW11" s="37"/>
      <c r="AX11" s="37"/>
      <c r="AY11" s="37"/>
      <c r="AZ11" s="37">
        <f t="shared" si="3"/>
        <v>0</v>
      </c>
      <c r="BA11" s="37"/>
      <c r="BB11" s="37"/>
      <c r="BC11" s="37"/>
      <c r="BD11" s="50" t="str">
        <f t="shared" si="4"/>
        <v/>
      </c>
      <c r="BE11" s="37"/>
      <c r="BF11" s="37"/>
      <c r="BG11" s="37"/>
    </row>
    <row r="12" customHeight="1" spans="1:59">
      <c r="A12" s="13" t="str">
        <f t="shared" si="1"/>
        <v/>
      </c>
      <c r="B12" s="14"/>
      <c r="C12" s="14"/>
      <c r="D12" s="14"/>
      <c r="E12" s="8"/>
      <c r="F12" s="8"/>
      <c r="G12" s="8"/>
      <c r="H12" s="8"/>
      <c r="I12" s="8"/>
      <c r="J12" s="8"/>
      <c r="K12" s="8"/>
      <c r="L12" s="8"/>
      <c r="M12" s="8"/>
      <c r="N12" s="8"/>
      <c r="O12" s="8"/>
      <c r="P12" s="8"/>
      <c r="Q12" s="8"/>
      <c r="R12" s="21">
        <f t="shared" si="2"/>
        <v>0</v>
      </c>
      <c r="S12" s="21">
        <f t="shared" si="2"/>
        <v>0</v>
      </c>
      <c r="T12" s="21"/>
      <c r="U12" s="21" t="str">
        <f t="shared" si="0"/>
        <v/>
      </c>
      <c r="V12" s="17"/>
      <c r="X12" s="26"/>
      <c r="Y12" s="26"/>
      <c r="Z12" s="26"/>
      <c r="AA12" s="26"/>
      <c r="AB12" s="26"/>
      <c r="AC12" s="26"/>
      <c r="AD12" s="26"/>
      <c r="AE12" s="26"/>
      <c r="AF12" s="26"/>
      <c r="AG12" s="26"/>
      <c r="AH12" s="26"/>
      <c r="AI12" s="26"/>
      <c r="AJ12" s="26"/>
      <c r="AK12" s="26"/>
      <c r="AL12" s="38"/>
      <c r="AM12" s="37"/>
      <c r="AN12" s="26"/>
      <c r="AO12" s="37"/>
      <c r="AP12" s="37"/>
      <c r="AQ12" s="37"/>
      <c r="AR12" s="37"/>
      <c r="AS12" s="37"/>
      <c r="AT12" s="37"/>
      <c r="AU12" s="37"/>
      <c r="AV12" s="37"/>
      <c r="AW12" s="37"/>
      <c r="AX12" s="37"/>
      <c r="AY12" s="37"/>
      <c r="AZ12" s="37">
        <f t="shared" si="3"/>
        <v>0</v>
      </c>
      <c r="BA12" s="37"/>
      <c r="BB12" s="37"/>
      <c r="BC12" s="37"/>
      <c r="BD12" s="50" t="str">
        <f t="shared" si="4"/>
        <v/>
      </c>
      <c r="BE12" s="37"/>
      <c r="BF12" s="37"/>
      <c r="BG12" s="37"/>
    </row>
    <row r="13" customHeight="1" spans="1:59">
      <c r="A13" s="13" t="str">
        <f t="shared" si="1"/>
        <v/>
      </c>
      <c r="B13" s="14"/>
      <c r="C13" s="14"/>
      <c r="D13" s="14"/>
      <c r="E13" s="8"/>
      <c r="F13" s="8"/>
      <c r="G13" s="8"/>
      <c r="H13" s="8"/>
      <c r="I13" s="8"/>
      <c r="J13" s="8"/>
      <c r="K13" s="8"/>
      <c r="L13" s="8"/>
      <c r="M13" s="8"/>
      <c r="N13" s="8"/>
      <c r="O13" s="8"/>
      <c r="P13" s="8"/>
      <c r="Q13" s="8"/>
      <c r="R13" s="21">
        <f t="shared" si="2"/>
        <v>0</v>
      </c>
      <c r="S13" s="21">
        <f t="shared" si="2"/>
        <v>0</v>
      </c>
      <c r="T13" s="21"/>
      <c r="U13" s="21" t="str">
        <f t="shared" si="0"/>
        <v/>
      </c>
      <c r="V13" s="17"/>
      <c r="X13" s="26"/>
      <c r="Y13" s="26"/>
      <c r="Z13" s="26"/>
      <c r="AA13" s="26"/>
      <c r="AB13" s="26"/>
      <c r="AC13" s="26"/>
      <c r="AD13" s="26"/>
      <c r="AE13" s="26"/>
      <c r="AF13" s="26"/>
      <c r="AG13" s="26"/>
      <c r="AH13" s="26"/>
      <c r="AI13" s="26"/>
      <c r="AJ13" s="26"/>
      <c r="AK13" s="26"/>
      <c r="AL13" s="38"/>
      <c r="AM13" s="37"/>
      <c r="AN13" s="26"/>
      <c r="AO13" s="37"/>
      <c r="AP13" s="37"/>
      <c r="AQ13" s="37"/>
      <c r="AR13" s="37"/>
      <c r="AS13" s="37"/>
      <c r="AT13" s="37"/>
      <c r="AU13" s="37"/>
      <c r="AV13" s="37"/>
      <c r="AW13" s="37"/>
      <c r="AX13" s="37"/>
      <c r="AY13" s="37"/>
      <c r="AZ13" s="37">
        <f t="shared" si="3"/>
        <v>0</v>
      </c>
      <c r="BA13" s="37"/>
      <c r="BB13" s="37"/>
      <c r="BC13" s="37"/>
      <c r="BD13" s="50" t="str">
        <f t="shared" si="4"/>
        <v/>
      </c>
      <c r="BE13" s="37"/>
      <c r="BF13" s="37"/>
      <c r="BG13" s="37"/>
    </row>
    <row r="14" customHeight="1" spans="1:59">
      <c r="A14" s="13" t="str">
        <f t="shared" si="1"/>
        <v/>
      </c>
      <c r="B14" s="14"/>
      <c r="C14" s="14"/>
      <c r="D14" s="14"/>
      <c r="E14" s="8"/>
      <c r="F14" s="8"/>
      <c r="G14" s="8"/>
      <c r="H14" s="8"/>
      <c r="I14" s="8"/>
      <c r="J14" s="8"/>
      <c r="K14" s="8"/>
      <c r="L14" s="8"/>
      <c r="M14" s="8"/>
      <c r="N14" s="8"/>
      <c r="O14" s="8"/>
      <c r="P14" s="8"/>
      <c r="Q14" s="8"/>
      <c r="R14" s="21">
        <f t="shared" si="2"/>
        <v>0</v>
      </c>
      <c r="S14" s="21">
        <f t="shared" si="2"/>
        <v>0</v>
      </c>
      <c r="T14" s="21"/>
      <c r="U14" s="21" t="str">
        <f t="shared" si="0"/>
        <v/>
      </c>
      <c r="V14" s="17"/>
      <c r="X14" s="26"/>
      <c r="Y14" s="26"/>
      <c r="Z14" s="26"/>
      <c r="AA14" s="26"/>
      <c r="AB14" s="26"/>
      <c r="AC14" s="26"/>
      <c r="AD14" s="26"/>
      <c r="AE14" s="26"/>
      <c r="AF14" s="26"/>
      <c r="AG14" s="26"/>
      <c r="AH14" s="26"/>
      <c r="AI14" s="26"/>
      <c r="AJ14" s="26"/>
      <c r="AK14" s="26"/>
      <c r="AL14" s="38"/>
      <c r="AM14" s="37"/>
      <c r="AN14" s="26"/>
      <c r="AO14" s="37"/>
      <c r="AP14" s="37"/>
      <c r="AQ14" s="37"/>
      <c r="AR14" s="37"/>
      <c r="AS14" s="37"/>
      <c r="AT14" s="37"/>
      <c r="AU14" s="37"/>
      <c r="AV14" s="37"/>
      <c r="AW14" s="37"/>
      <c r="AX14" s="37"/>
      <c r="AY14" s="37"/>
      <c r="AZ14" s="37">
        <f t="shared" si="3"/>
        <v>0</v>
      </c>
      <c r="BA14" s="37"/>
      <c r="BB14" s="37"/>
      <c r="BC14" s="37"/>
      <c r="BD14" s="50" t="str">
        <f t="shared" si="4"/>
        <v/>
      </c>
      <c r="BE14" s="37"/>
      <c r="BF14" s="37"/>
      <c r="BG14" s="37"/>
    </row>
    <row r="15" customHeight="1" spans="1:59">
      <c r="A15" s="13" t="str">
        <f t="shared" si="1"/>
        <v/>
      </c>
      <c r="B15" s="14"/>
      <c r="C15" s="14"/>
      <c r="D15" s="14"/>
      <c r="E15" s="8"/>
      <c r="F15" s="8"/>
      <c r="G15" s="8"/>
      <c r="H15" s="8"/>
      <c r="I15" s="8"/>
      <c r="J15" s="8"/>
      <c r="K15" s="8"/>
      <c r="L15" s="8"/>
      <c r="M15" s="8"/>
      <c r="N15" s="8"/>
      <c r="O15" s="8"/>
      <c r="P15" s="8"/>
      <c r="Q15" s="8"/>
      <c r="R15" s="21">
        <f t="shared" si="2"/>
        <v>0</v>
      </c>
      <c r="S15" s="21">
        <f t="shared" si="2"/>
        <v>0</v>
      </c>
      <c r="T15" s="21"/>
      <c r="U15" s="21" t="str">
        <f t="shared" si="0"/>
        <v/>
      </c>
      <c r="V15" s="17"/>
      <c r="X15" s="26"/>
      <c r="Y15" s="26"/>
      <c r="Z15" s="26"/>
      <c r="AA15" s="26"/>
      <c r="AB15" s="26"/>
      <c r="AC15" s="26"/>
      <c r="AD15" s="26"/>
      <c r="AE15" s="26"/>
      <c r="AF15" s="26"/>
      <c r="AG15" s="26"/>
      <c r="AH15" s="26"/>
      <c r="AI15" s="26"/>
      <c r="AJ15" s="26"/>
      <c r="AK15" s="26"/>
      <c r="AL15" s="38"/>
      <c r="AM15" s="37"/>
      <c r="AN15" s="26"/>
      <c r="AO15" s="37"/>
      <c r="AP15" s="37"/>
      <c r="AQ15" s="37"/>
      <c r="AR15" s="37"/>
      <c r="AS15" s="37"/>
      <c r="AT15" s="37"/>
      <c r="AU15" s="37"/>
      <c r="AV15" s="37"/>
      <c r="AW15" s="37"/>
      <c r="AX15" s="37"/>
      <c r="AY15" s="37"/>
      <c r="AZ15" s="37">
        <f t="shared" si="3"/>
        <v>0</v>
      </c>
      <c r="BA15" s="37"/>
      <c r="BB15" s="37"/>
      <c r="BC15" s="37"/>
      <c r="BD15" s="50" t="str">
        <f t="shared" si="4"/>
        <v/>
      </c>
      <c r="BE15" s="37"/>
      <c r="BF15" s="37"/>
      <c r="BG15" s="37"/>
    </row>
    <row r="16" customHeight="1" spans="1:59">
      <c r="A16" s="13" t="str">
        <f t="shared" si="1"/>
        <v/>
      </c>
      <c r="B16" s="14"/>
      <c r="C16" s="14"/>
      <c r="D16" s="14"/>
      <c r="E16" s="8"/>
      <c r="F16" s="8"/>
      <c r="G16" s="8"/>
      <c r="H16" s="8"/>
      <c r="I16" s="8"/>
      <c r="J16" s="8"/>
      <c r="K16" s="8"/>
      <c r="L16" s="8"/>
      <c r="M16" s="8"/>
      <c r="N16" s="8"/>
      <c r="O16" s="8"/>
      <c r="P16" s="8"/>
      <c r="Q16" s="8"/>
      <c r="R16" s="21">
        <f t="shared" si="2"/>
        <v>0</v>
      </c>
      <c r="S16" s="21">
        <f t="shared" si="2"/>
        <v>0</v>
      </c>
      <c r="T16" s="21"/>
      <c r="U16" s="21" t="str">
        <f t="shared" si="0"/>
        <v/>
      </c>
      <c r="V16" s="17"/>
      <c r="X16" s="26"/>
      <c r="Y16" s="26"/>
      <c r="Z16" s="26"/>
      <c r="AA16" s="26"/>
      <c r="AB16" s="26"/>
      <c r="AC16" s="26"/>
      <c r="AD16" s="26"/>
      <c r="AE16" s="26"/>
      <c r="AF16" s="26"/>
      <c r="AG16" s="26"/>
      <c r="AH16" s="26"/>
      <c r="AI16" s="26"/>
      <c r="AJ16" s="26"/>
      <c r="AK16" s="26"/>
      <c r="AL16" s="38"/>
      <c r="AM16" s="37"/>
      <c r="AN16" s="26"/>
      <c r="AO16" s="37"/>
      <c r="AP16" s="37"/>
      <c r="AQ16" s="37"/>
      <c r="AR16" s="37"/>
      <c r="AS16" s="37"/>
      <c r="AT16" s="37"/>
      <c r="AU16" s="37"/>
      <c r="AV16" s="37"/>
      <c r="AW16" s="37"/>
      <c r="AX16" s="37"/>
      <c r="AY16" s="37"/>
      <c r="AZ16" s="37">
        <f t="shared" si="3"/>
        <v>0</v>
      </c>
      <c r="BA16" s="37"/>
      <c r="BB16" s="37"/>
      <c r="BC16" s="37"/>
      <c r="BD16" s="50" t="str">
        <f t="shared" si="4"/>
        <v/>
      </c>
      <c r="BE16" s="37"/>
      <c r="BF16" s="37"/>
      <c r="BG16" s="37"/>
    </row>
    <row r="17" customHeight="1" spans="1:59">
      <c r="A17" s="13" t="str">
        <f t="shared" si="1"/>
        <v/>
      </c>
      <c r="B17" s="14"/>
      <c r="C17" s="14"/>
      <c r="D17" s="14"/>
      <c r="E17" s="8"/>
      <c r="F17" s="8"/>
      <c r="G17" s="8"/>
      <c r="H17" s="8"/>
      <c r="I17" s="8"/>
      <c r="J17" s="8"/>
      <c r="K17" s="8"/>
      <c r="L17" s="8"/>
      <c r="M17" s="8"/>
      <c r="N17" s="8"/>
      <c r="O17" s="8"/>
      <c r="P17" s="8"/>
      <c r="Q17" s="8"/>
      <c r="R17" s="21">
        <f t="shared" si="2"/>
        <v>0</v>
      </c>
      <c r="S17" s="21">
        <f t="shared" si="2"/>
        <v>0</v>
      </c>
      <c r="T17" s="21"/>
      <c r="U17" s="21" t="str">
        <f t="shared" si="0"/>
        <v/>
      </c>
      <c r="V17" s="17"/>
      <c r="X17" s="26"/>
      <c r="Y17" s="26"/>
      <c r="Z17" s="26"/>
      <c r="AA17" s="26"/>
      <c r="AB17" s="26"/>
      <c r="AC17" s="26"/>
      <c r="AD17" s="26"/>
      <c r="AE17" s="26"/>
      <c r="AF17" s="26"/>
      <c r="AG17" s="26"/>
      <c r="AH17" s="26"/>
      <c r="AI17" s="26"/>
      <c r="AJ17" s="26"/>
      <c r="AK17" s="26"/>
      <c r="AL17" s="38"/>
      <c r="AM17" s="37"/>
      <c r="AN17" s="26"/>
      <c r="AO17" s="37"/>
      <c r="AP17" s="37"/>
      <c r="AQ17" s="37"/>
      <c r="AR17" s="37"/>
      <c r="AS17" s="37"/>
      <c r="AT17" s="37"/>
      <c r="AU17" s="37"/>
      <c r="AV17" s="37"/>
      <c r="AW17" s="37"/>
      <c r="AX17" s="37"/>
      <c r="AY17" s="37"/>
      <c r="AZ17" s="37">
        <f t="shared" si="3"/>
        <v>0</v>
      </c>
      <c r="BA17" s="37"/>
      <c r="BB17" s="37"/>
      <c r="BC17" s="37"/>
      <c r="BD17" s="50" t="str">
        <f t="shared" si="4"/>
        <v/>
      </c>
      <c r="BE17" s="37"/>
      <c r="BF17" s="37"/>
      <c r="BG17" s="37"/>
    </row>
    <row r="18" customHeight="1" spans="1:59">
      <c r="A18" s="13" t="str">
        <f t="shared" si="1"/>
        <v/>
      </c>
      <c r="B18" s="14"/>
      <c r="C18" s="14"/>
      <c r="D18" s="14"/>
      <c r="E18" s="8"/>
      <c r="F18" s="8"/>
      <c r="G18" s="8"/>
      <c r="H18" s="8"/>
      <c r="I18" s="8"/>
      <c r="J18" s="8"/>
      <c r="K18" s="8"/>
      <c r="L18" s="8"/>
      <c r="M18" s="8"/>
      <c r="N18" s="8"/>
      <c r="O18" s="8"/>
      <c r="P18" s="8"/>
      <c r="Q18" s="8"/>
      <c r="R18" s="21">
        <f t="shared" si="2"/>
        <v>0</v>
      </c>
      <c r="S18" s="21">
        <f t="shared" si="2"/>
        <v>0</v>
      </c>
      <c r="T18" s="21"/>
      <c r="U18" s="21" t="str">
        <f t="shared" si="0"/>
        <v/>
      </c>
      <c r="V18" s="17"/>
      <c r="X18" s="26"/>
      <c r="Y18" s="26"/>
      <c r="Z18" s="26"/>
      <c r="AA18" s="26"/>
      <c r="AB18" s="26"/>
      <c r="AC18" s="26"/>
      <c r="AD18" s="26"/>
      <c r="AE18" s="26"/>
      <c r="AF18" s="26"/>
      <c r="AG18" s="26"/>
      <c r="AH18" s="26"/>
      <c r="AI18" s="26"/>
      <c r="AJ18" s="26"/>
      <c r="AK18" s="26"/>
      <c r="AL18" s="38"/>
      <c r="AM18" s="37"/>
      <c r="AN18" s="26"/>
      <c r="AO18" s="37"/>
      <c r="AP18" s="37"/>
      <c r="AQ18" s="37"/>
      <c r="AR18" s="37"/>
      <c r="AS18" s="37"/>
      <c r="AT18" s="37"/>
      <c r="AU18" s="37"/>
      <c r="AV18" s="37"/>
      <c r="AW18" s="37"/>
      <c r="AX18" s="37"/>
      <c r="AY18" s="37"/>
      <c r="AZ18" s="37">
        <f t="shared" si="3"/>
        <v>0</v>
      </c>
      <c r="BA18" s="37"/>
      <c r="BB18" s="37"/>
      <c r="BC18" s="37"/>
      <c r="BD18" s="50" t="str">
        <f t="shared" si="4"/>
        <v/>
      </c>
      <c r="BE18" s="37"/>
      <c r="BF18" s="37"/>
      <c r="BG18" s="37"/>
    </row>
    <row r="19" customHeight="1" spans="1:59">
      <c r="A19" s="13" t="str">
        <f t="shared" si="1"/>
        <v/>
      </c>
      <c r="B19" s="14"/>
      <c r="C19" s="14"/>
      <c r="D19" s="14"/>
      <c r="E19" s="8"/>
      <c r="F19" s="8"/>
      <c r="G19" s="8"/>
      <c r="H19" s="8"/>
      <c r="I19" s="8"/>
      <c r="J19" s="8"/>
      <c r="K19" s="8"/>
      <c r="L19" s="8"/>
      <c r="M19" s="8"/>
      <c r="N19" s="8"/>
      <c r="O19" s="8"/>
      <c r="P19" s="8"/>
      <c r="Q19" s="8"/>
      <c r="R19" s="21">
        <f t="shared" si="2"/>
        <v>0</v>
      </c>
      <c r="S19" s="21">
        <f t="shared" si="2"/>
        <v>0</v>
      </c>
      <c r="T19" s="21"/>
      <c r="U19" s="21" t="str">
        <f t="shared" si="0"/>
        <v/>
      </c>
      <c r="V19" s="17"/>
      <c r="X19" s="26"/>
      <c r="Y19" s="26"/>
      <c r="Z19" s="26"/>
      <c r="AA19" s="26"/>
      <c r="AB19" s="26"/>
      <c r="AC19" s="26"/>
      <c r="AD19" s="26"/>
      <c r="AE19" s="26"/>
      <c r="AF19" s="26"/>
      <c r="AG19" s="26"/>
      <c r="AH19" s="26"/>
      <c r="AI19" s="26"/>
      <c r="AJ19" s="26"/>
      <c r="AK19" s="26"/>
      <c r="AL19" s="38"/>
      <c r="AM19" s="37"/>
      <c r="AN19" s="26"/>
      <c r="AO19" s="37"/>
      <c r="AP19" s="37"/>
      <c r="AQ19" s="37"/>
      <c r="AR19" s="37"/>
      <c r="AS19" s="37"/>
      <c r="AT19" s="37"/>
      <c r="AU19" s="37"/>
      <c r="AV19" s="37"/>
      <c r="AW19" s="37"/>
      <c r="AX19" s="37"/>
      <c r="AY19" s="37"/>
      <c r="AZ19" s="37">
        <f t="shared" si="3"/>
        <v>0</v>
      </c>
      <c r="BA19" s="37"/>
      <c r="BB19" s="37"/>
      <c r="BC19" s="37"/>
      <c r="BD19" s="50" t="str">
        <f t="shared" si="4"/>
        <v/>
      </c>
      <c r="BE19" s="37"/>
      <c r="BF19" s="37"/>
      <c r="BG19" s="37"/>
    </row>
    <row r="20" customHeight="1" spans="1:59">
      <c r="A20" s="13" t="str">
        <f t="shared" si="1"/>
        <v/>
      </c>
      <c r="B20" s="14"/>
      <c r="C20" s="14"/>
      <c r="D20" s="14"/>
      <c r="E20" s="8"/>
      <c r="F20" s="8"/>
      <c r="G20" s="8"/>
      <c r="H20" s="8"/>
      <c r="I20" s="8"/>
      <c r="J20" s="8"/>
      <c r="K20" s="8"/>
      <c r="L20" s="8"/>
      <c r="M20" s="8"/>
      <c r="N20" s="8"/>
      <c r="O20" s="8"/>
      <c r="P20" s="8"/>
      <c r="Q20" s="8"/>
      <c r="R20" s="21">
        <f t="shared" si="2"/>
        <v>0</v>
      </c>
      <c r="S20" s="21">
        <f t="shared" si="2"/>
        <v>0</v>
      </c>
      <c r="T20" s="21"/>
      <c r="U20" s="21" t="str">
        <f t="shared" si="0"/>
        <v/>
      </c>
      <c r="V20" s="17"/>
      <c r="X20" s="26"/>
      <c r="Y20" s="26"/>
      <c r="Z20" s="26"/>
      <c r="AA20" s="26"/>
      <c r="AB20" s="26"/>
      <c r="AC20" s="26"/>
      <c r="AD20" s="26"/>
      <c r="AE20" s="26"/>
      <c r="AF20" s="26"/>
      <c r="AG20" s="26"/>
      <c r="AH20" s="26"/>
      <c r="AI20" s="26"/>
      <c r="AJ20" s="26"/>
      <c r="AK20" s="26"/>
      <c r="AL20" s="38"/>
      <c r="AM20" s="37"/>
      <c r="AN20" s="26"/>
      <c r="AO20" s="37"/>
      <c r="AP20" s="37"/>
      <c r="AQ20" s="37"/>
      <c r="AR20" s="37"/>
      <c r="AS20" s="37"/>
      <c r="AT20" s="37"/>
      <c r="AU20" s="37"/>
      <c r="AV20" s="37"/>
      <c r="AW20" s="37"/>
      <c r="AX20" s="37"/>
      <c r="AY20" s="37"/>
      <c r="AZ20" s="37">
        <f t="shared" si="3"/>
        <v>0</v>
      </c>
      <c r="BA20" s="37"/>
      <c r="BB20" s="37"/>
      <c r="BC20" s="37"/>
      <c r="BD20" s="50" t="str">
        <f t="shared" si="4"/>
        <v/>
      </c>
      <c r="BE20" s="37"/>
      <c r="BF20" s="37"/>
      <c r="BG20" s="37"/>
    </row>
    <row r="21" customHeight="1" spans="1:59">
      <c r="A21" s="13" t="str">
        <f t="shared" si="1"/>
        <v/>
      </c>
      <c r="B21" s="14"/>
      <c r="C21" s="14"/>
      <c r="D21" s="14"/>
      <c r="E21" s="8"/>
      <c r="F21" s="8"/>
      <c r="G21" s="8"/>
      <c r="H21" s="8"/>
      <c r="I21" s="8"/>
      <c r="J21" s="8"/>
      <c r="K21" s="8"/>
      <c r="L21" s="8"/>
      <c r="M21" s="8"/>
      <c r="N21" s="8"/>
      <c r="O21" s="8"/>
      <c r="P21" s="8"/>
      <c r="Q21" s="8"/>
      <c r="R21" s="21">
        <f t="shared" si="2"/>
        <v>0</v>
      </c>
      <c r="S21" s="21">
        <f t="shared" si="2"/>
        <v>0</v>
      </c>
      <c r="T21" s="21"/>
      <c r="U21" s="21" t="str">
        <f t="shared" si="0"/>
        <v/>
      </c>
      <c r="V21" s="17"/>
      <c r="X21" s="26"/>
      <c r="Y21" s="26"/>
      <c r="Z21" s="26"/>
      <c r="AA21" s="26"/>
      <c r="AB21" s="26"/>
      <c r="AC21" s="26"/>
      <c r="AD21" s="26"/>
      <c r="AE21" s="26"/>
      <c r="AF21" s="26"/>
      <c r="AG21" s="26"/>
      <c r="AH21" s="26"/>
      <c r="AI21" s="26"/>
      <c r="AJ21" s="26"/>
      <c r="AK21" s="26"/>
      <c r="AL21" s="38"/>
      <c r="AM21" s="37"/>
      <c r="AN21" s="26"/>
      <c r="AO21" s="37"/>
      <c r="AP21" s="37"/>
      <c r="AQ21" s="37"/>
      <c r="AR21" s="37"/>
      <c r="AS21" s="37"/>
      <c r="AT21" s="37"/>
      <c r="AU21" s="37"/>
      <c r="AV21" s="37"/>
      <c r="AW21" s="37"/>
      <c r="AX21" s="37"/>
      <c r="AY21" s="37"/>
      <c r="AZ21" s="37">
        <f t="shared" si="3"/>
        <v>0</v>
      </c>
      <c r="BA21" s="37"/>
      <c r="BB21" s="37"/>
      <c r="BC21" s="37"/>
      <c r="BD21" s="50" t="str">
        <f t="shared" si="4"/>
        <v/>
      </c>
      <c r="BE21" s="37"/>
      <c r="BF21" s="37"/>
      <c r="BG21" s="37"/>
    </row>
    <row r="22" customHeight="1" spans="1:59">
      <c r="A22" s="13" t="str">
        <f t="shared" si="1"/>
        <v/>
      </c>
      <c r="B22" s="14"/>
      <c r="C22" s="14"/>
      <c r="D22" s="14"/>
      <c r="E22" s="8"/>
      <c r="F22" s="8"/>
      <c r="G22" s="8"/>
      <c r="H22" s="8"/>
      <c r="I22" s="8"/>
      <c r="J22" s="8"/>
      <c r="K22" s="8"/>
      <c r="L22" s="8"/>
      <c r="M22" s="8"/>
      <c r="N22" s="8"/>
      <c r="O22" s="8"/>
      <c r="P22" s="8"/>
      <c r="Q22" s="8"/>
      <c r="R22" s="21">
        <f t="shared" si="2"/>
        <v>0</v>
      </c>
      <c r="S22" s="21">
        <f t="shared" si="2"/>
        <v>0</v>
      </c>
      <c r="T22" s="21"/>
      <c r="U22" s="21" t="str">
        <f t="shared" si="0"/>
        <v/>
      </c>
      <c r="V22" s="17"/>
      <c r="X22" s="26"/>
      <c r="Y22" s="26"/>
      <c r="Z22" s="26"/>
      <c r="AA22" s="26"/>
      <c r="AB22" s="26"/>
      <c r="AC22" s="26"/>
      <c r="AD22" s="26"/>
      <c r="AE22" s="26"/>
      <c r="AF22" s="26"/>
      <c r="AG22" s="26"/>
      <c r="AH22" s="26"/>
      <c r="AI22" s="26"/>
      <c r="AJ22" s="26"/>
      <c r="AK22" s="26"/>
      <c r="AL22" s="38"/>
      <c r="AM22" s="37"/>
      <c r="AN22" s="26"/>
      <c r="AO22" s="37"/>
      <c r="AP22" s="37"/>
      <c r="AQ22" s="37"/>
      <c r="AR22" s="37"/>
      <c r="AS22" s="37"/>
      <c r="AT22" s="37"/>
      <c r="AU22" s="37"/>
      <c r="AV22" s="37"/>
      <c r="AW22" s="37"/>
      <c r="AX22" s="37"/>
      <c r="AY22" s="37"/>
      <c r="AZ22" s="37">
        <f t="shared" si="3"/>
        <v>0</v>
      </c>
      <c r="BA22" s="37"/>
      <c r="BB22" s="37"/>
      <c r="BC22" s="37"/>
      <c r="BD22" s="50" t="str">
        <f t="shared" si="4"/>
        <v/>
      </c>
      <c r="BE22" s="37"/>
      <c r="BF22" s="37"/>
      <c r="BG22" s="37"/>
    </row>
    <row r="23" customHeight="1" spans="1:59">
      <c r="A23" s="13" t="str">
        <f t="shared" si="1"/>
        <v/>
      </c>
      <c r="B23" s="14"/>
      <c r="C23" s="14"/>
      <c r="D23" s="14"/>
      <c r="E23" s="8"/>
      <c r="F23" s="8"/>
      <c r="G23" s="8"/>
      <c r="H23" s="8"/>
      <c r="I23" s="8"/>
      <c r="J23" s="8"/>
      <c r="K23" s="8"/>
      <c r="L23" s="8"/>
      <c r="M23" s="8"/>
      <c r="N23" s="8"/>
      <c r="O23" s="8"/>
      <c r="P23" s="8"/>
      <c r="Q23" s="8"/>
      <c r="R23" s="21">
        <f t="shared" si="2"/>
        <v>0</v>
      </c>
      <c r="S23" s="21">
        <f t="shared" si="2"/>
        <v>0</v>
      </c>
      <c r="T23" s="21"/>
      <c r="U23" s="21" t="str">
        <f t="shared" si="0"/>
        <v/>
      </c>
      <c r="V23" s="17"/>
      <c r="X23" s="26"/>
      <c r="Y23" s="26"/>
      <c r="Z23" s="26"/>
      <c r="AA23" s="26"/>
      <c r="AB23" s="26"/>
      <c r="AC23" s="26"/>
      <c r="AD23" s="26"/>
      <c r="AE23" s="26"/>
      <c r="AF23" s="26"/>
      <c r="AG23" s="26"/>
      <c r="AH23" s="26"/>
      <c r="AI23" s="26"/>
      <c r="AJ23" s="26"/>
      <c r="AK23" s="26"/>
      <c r="AL23" s="38"/>
      <c r="AM23" s="37"/>
      <c r="AN23" s="26"/>
      <c r="AO23" s="37"/>
      <c r="AP23" s="37"/>
      <c r="AQ23" s="37"/>
      <c r="AR23" s="37"/>
      <c r="AS23" s="37"/>
      <c r="AT23" s="37"/>
      <c r="AU23" s="37"/>
      <c r="AV23" s="37"/>
      <c r="AW23" s="37"/>
      <c r="AX23" s="37"/>
      <c r="AY23" s="37"/>
      <c r="AZ23" s="37">
        <f t="shared" si="3"/>
        <v>0</v>
      </c>
      <c r="BA23" s="37"/>
      <c r="BB23" s="37"/>
      <c r="BC23" s="37"/>
      <c r="BD23" s="50" t="str">
        <f t="shared" si="4"/>
        <v/>
      </c>
      <c r="BE23" s="37"/>
      <c r="BF23" s="37"/>
      <c r="BG23" s="37"/>
    </row>
    <row r="24" customHeight="1" spans="1:59">
      <c r="A24" s="13" t="str">
        <f t="shared" si="1"/>
        <v/>
      </c>
      <c r="B24" s="14"/>
      <c r="C24" s="14"/>
      <c r="D24" s="14"/>
      <c r="E24" s="8"/>
      <c r="F24" s="8"/>
      <c r="G24" s="8"/>
      <c r="H24" s="8"/>
      <c r="I24" s="8"/>
      <c r="J24" s="8"/>
      <c r="K24" s="8"/>
      <c r="L24" s="8"/>
      <c r="M24" s="8"/>
      <c r="N24" s="8"/>
      <c r="O24" s="8"/>
      <c r="P24" s="8"/>
      <c r="Q24" s="8"/>
      <c r="R24" s="21">
        <f t="shared" si="2"/>
        <v>0</v>
      </c>
      <c r="S24" s="21">
        <f t="shared" si="2"/>
        <v>0</v>
      </c>
      <c r="T24" s="21"/>
      <c r="U24" s="21" t="str">
        <f t="shared" si="0"/>
        <v/>
      </c>
      <c r="V24" s="17"/>
      <c r="X24" s="26"/>
      <c r="Y24" s="26"/>
      <c r="Z24" s="26"/>
      <c r="AA24" s="26"/>
      <c r="AB24" s="26"/>
      <c r="AC24" s="26"/>
      <c r="AD24" s="26"/>
      <c r="AE24" s="26"/>
      <c r="AF24" s="26"/>
      <c r="AG24" s="26"/>
      <c r="AH24" s="26"/>
      <c r="AI24" s="26"/>
      <c r="AJ24" s="26"/>
      <c r="AK24" s="26"/>
      <c r="AL24" s="38"/>
      <c r="AM24" s="37"/>
      <c r="AN24" s="26"/>
      <c r="AO24" s="37"/>
      <c r="AP24" s="37"/>
      <c r="AQ24" s="37"/>
      <c r="AR24" s="37"/>
      <c r="AS24" s="37"/>
      <c r="AT24" s="37"/>
      <c r="AU24" s="37"/>
      <c r="AV24" s="37"/>
      <c r="AW24" s="37"/>
      <c r="AX24" s="37"/>
      <c r="AY24" s="37"/>
      <c r="AZ24" s="37">
        <f t="shared" si="3"/>
        <v>0</v>
      </c>
      <c r="BA24" s="37"/>
      <c r="BB24" s="37"/>
      <c r="BC24" s="37"/>
      <c r="BD24" s="50" t="str">
        <f t="shared" si="4"/>
        <v/>
      </c>
      <c r="BE24" s="37"/>
      <c r="BF24" s="37"/>
      <c r="BG24" s="37"/>
    </row>
    <row r="25" customHeight="1" spans="1:59">
      <c r="A25" s="13" t="str">
        <f t="shared" si="1"/>
        <v/>
      </c>
      <c r="B25" s="14"/>
      <c r="C25" s="14"/>
      <c r="D25" s="14"/>
      <c r="E25" s="8"/>
      <c r="F25" s="8"/>
      <c r="G25" s="8"/>
      <c r="H25" s="8"/>
      <c r="I25" s="8"/>
      <c r="J25" s="8"/>
      <c r="K25" s="8"/>
      <c r="L25" s="8"/>
      <c r="M25" s="8"/>
      <c r="N25" s="8"/>
      <c r="O25" s="8"/>
      <c r="P25" s="8"/>
      <c r="Q25" s="8"/>
      <c r="R25" s="21">
        <f t="shared" si="2"/>
        <v>0</v>
      </c>
      <c r="S25" s="21">
        <f t="shared" si="2"/>
        <v>0</v>
      </c>
      <c r="T25" s="21"/>
      <c r="U25" s="21" t="str">
        <f t="shared" si="0"/>
        <v/>
      </c>
      <c r="V25" s="17"/>
      <c r="X25" s="26"/>
      <c r="Y25" s="26"/>
      <c r="Z25" s="26"/>
      <c r="AA25" s="26"/>
      <c r="AB25" s="26"/>
      <c r="AC25" s="26"/>
      <c r="AD25" s="26"/>
      <c r="AE25" s="26"/>
      <c r="AF25" s="26"/>
      <c r="AG25" s="26"/>
      <c r="AH25" s="26"/>
      <c r="AI25" s="26"/>
      <c r="AJ25" s="26"/>
      <c r="AK25" s="26"/>
      <c r="AL25" s="38"/>
      <c r="AM25" s="37"/>
      <c r="AN25" s="26"/>
      <c r="AO25" s="37"/>
      <c r="AP25" s="37"/>
      <c r="AQ25" s="37"/>
      <c r="AR25" s="37"/>
      <c r="AS25" s="37"/>
      <c r="AT25" s="37"/>
      <c r="AU25" s="37"/>
      <c r="AV25" s="37"/>
      <c r="AW25" s="37"/>
      <c r="AX25" s="37"/>
      <c r="AY25" s="37"/>
      <c r="AZ25" s="37">
        <f t="shared" si="3"/>
        <v>0</v>
      </c>
      <c r="BA25" s="37"/>
      <c r="BB25" s="37"/>
      <c r="BC25" s="37"/>
      <c r="BD25" s="50" t="str">
        <f t="shared" si="4"/>
        <v/>
      </c>
      <c r="BE25" s="37"/>
      <c r="BF25" s="37"/>
      <c r="BG25" s="37"/>
    </row>
    <row r="26" customHeight="1" spans="1:59">
      <c r="A26" s="13" t="str">
        <f t="shared" si="1"/>
        <v/>
      </c>
      <c r="B26" s="14"/>
      <c r="C26" s="14"/>
      <c r="D26" s="14"/>
      <c r="E26" s="8"/>
      <c r="F26" s="8"/>
      <c r="G26" s="8"/>
      <c r="H26" s="8"/>
      <c r="I26" s="8"/>
      <c r="J26" s="8"/>
      <c r="K26" s="8"/>
      <c r="L26" s="8"/>
      <c r="M26" s="8"/>
      <c r="N26" s="8"/>
      <c r="O26" s="8"/>
      <c r="P26" s="8"/>
      <c r="Q26" s="8"/>
      <c r="R26" s="21">
        <f t="shared" si="2"/>
        <v>0</v>
      </c>
      <c r="S26" s="21">
        <f t="shared" si="2"/>
        <v>0</v>
      </c>
      <c r="T26" s="21"/>
      <c r="U26" s="21"/>
      <c r="V26" s="17"/>
      <c r="X26" s="26"/>
      <c r="Y26" s="26"/>
      <c r="Z26" s="26"/>
      <c r="AA26" s="26"/>
      <c r="AB26" s="26"/>
      <c r="AC26" s="26"/>
      <c r="AD26" s="26"/>
      <c r="AE26" s="26"/>
      <c r="AF26" s="26"/>
      <c r="AG26" s="26"/>
      <c r="AH26" s="26"/>
      <c r="AI26" s="26"/>
      <c r="AJ26" s="26"/>
      <c r="AK26" s="26"/>
      <c r="AL26" s="38"/>
      <c r="AM26" s="37"/>
      <c r="AN26" s="26"/>
      <c r="AO26" s="37"/>
      <c r="AP26" s="37"/>
      <c r="AQ26" s="37"/>
      <c r="AR26" s="37"/>
      <c r="AS26" s="37"/>
      <c r="AT26" s="37"/>
      <c r="AU26" s="37"/>
      <c r="AV26" s="37"/>
      <c r="AW26" s="37"/>
      <c r="AX26" s="37"/>
      <c r="AY26" s="37"/>
      <c r="AZ26" s="37">
        <f t="shared" si="3"/>
        <v>0</v>
      </c>
      <c r="BA26" s="37"/>
      <c r="BB26" s="37"/>
      <c r="BC26" s="37"/>
      <c r="BD26" s="50" t="str">
        <f t="shared" si="4"/>
        <v/>
      </c>
      <c r="BE26" s="37"/>
      <c r="BF26" s="37"/>
      <c r="BG26" s="37"/>
    </row>
    <row r="27" customHeight="1" spans="1:59">
      <c r="A27" s="13" t="str">
        <f t="shared" si="1"/>
        <v/>
      </c>
      <c r="B27" s="14"/>
      <c r="C27" s="14"/>
      <c r="D27" s="14"/>
      <c r="E27" s="8"/>
      <c r="F27" s="8"/>
      <c r="G27" s="8"/>
      <c r="H27" s="8"/>
      <c r="I27" s="8"/>
      <c r="J27" s="8"/>
      <c r="K27" s="8"/>
      <c r="L27" s="8"/>
      <c r="M27" s="8"/>
      <c r="N27" s="8"/>
      <c r="O27" s="8"/>
      <c r="P27" s="8"/>
      <c r="Q27" s="8"/>
      <c r="R27" s="21">
        <f t="shared" si="2"/>
        <v>0</v>
      </c>
      <c r="S27" s="21">
        <f t="shared" si="2"/>
        <v>0</v>
      </c>
      <c r="T27" s="21"/>
      <c r="U27" s="21" t="str">
        <f t="shared" si="0"/>
        <v/>
      </c>
      <c r="V27" s="17"/>
      <c r="X27" s="26"/>
      <c r="Y27" s="26"/>
      <c r="Z27" s="26"/>
      <c r="AA27" s="26"/>
      <c r="AB27" s="26"/>
      <c r="AC27" s="26"/>
      <c r="AD27" s="26"/>
      <c r="AE27" s="26"/>
      <c r="AF27" s="26"/>
      <c r="AG27" s="26"/>
      <c r="AH27" s="26"/>
      <c r="AI27" s="26"/>
      <c r="AJ27" s="26"/>
      <c r="AK27" s="26"/>
      <c r="AL27" s="38"/>
      <c r="AM27" s="37"/>
      <c r="AN27" s="26"/>
      <c r="AO27" s="37"/>
      <c r="AP27" s="37"/>
      <c r="AQ27" s="37"/>
      <c r="AR27" s="37"/>
      <c r="AS27" s="37"/>
      <c r="AT27" s="37"/>
      <c r="AU27" s="37"/>
      <c r="AV27" s="37"/>
      <c r="AW27" s="37"/>
      <c r="AX27" s="37"/>
      <c r="AY27" s="37"/>
      <c r="AZ27" s="37">
        <f t="shared" si="3"/>
        <v>0</v>
      </c>
      <c r="BA27" s="37"/>
      <c r="BB27" s="37"/>
      <c r="BC27" s="37"/>
      <c r="BD27" s="50" t="str">
        <f t="shared" si="4"/>
        <v/>
      </c>
      <c r="BE27" s="37"/>
      <c r="BF27" s="37"/>
      <c r="BG27" s="37"/>
    </row>
    <row r="28" customHeight="1" spans="1:59">
      <c r="A28" s="18" t="s">
        <v>842</v>
      </c>
      <c r="B28" s="19"/>
      <c r="C28" s="20"/>
      <c r="D28" s="21"/>
      <c r="E28" s="21"/>
      <c r="F28" s="21" t="s">
        <v>346</v>
      </c>
      <c r="G28" s="17"/>
      <c r="H28" s="17"/>
      <c r="I28" s="17"/>
      <c r="J28" s="17"/>
      <c r="K28" s="17"/>
      <c r="L28" s="17"/>
      <c r="M28" s="17"/>
      <c r="N28" s="17">
        <f t="shared" ref="N28:T28" si="5">SUM(N7:N27)</f>
        <v>0</v>
      </c>
      <c r="O28" s="17">
        <f t="shared" si="5"/>
        <v>0</v>
      </c>
      <c r="P28" s="17">
        <f t="shared" si="5"/>
        <v>0</v>
      </c>
      <c r="Q28" s="17">
        <f t="shared" si="5"/>
        <v>0</v>
      </c>
      <c r="R28" s="17">
        <f t="shared" si="5"/>
        <v>0</v>
      </c>
      <c r="S28" s="17">
        <f t="shared" si="5"/>
        <v>0</v>
      </c>
      <c r="T28" s="17">
        <f t="shared" si="5"/>
        <v>0</v>
      </c>
      <c r="U28" s="21" t="str">
        <f t="shared" si="0"/>
        <v/>
      </c>
      <c r="V28" s="17"/>
      <c r="X28" s="26"/>
      <c r="Y28" s="26"/>
      <c r="Z28" s="26"/>
      <c r="AA28" s="26"/>
      <c r="AB28" s="26"/>
      <c r="AC28" s="26"/>
      <c r="AD28" s="26"/>
      <c r="AE28" s="26"/>
      <c r="AF28" s="26"/>
      <c r="AG28" s="26"/>
      <c r="AH28" s="26"/>
      <c r="AI28" s="26"/>
      <c r="AJ28" s="26"/>
      <c r="AK28" s="26"/>
      <c r="AL28" s="38"/>
      <c r="AM28" s="37"/>
      <c r="AN28" s="26"/>
      <c r="AO28" s="37"/>
      <c r="AP28" s="37"/>
      <c r="AQ28" s="37"/>
      <c r="AR28" s="37"/>
      <c r="AS28" s="37"/>
      <c r="AT28" s="37"/>
      <c r="AU28" s="37"/>
      <c r="AV28" s="37"/>
      <c r="AW28" s="37"/>
      <c r="AX28" s="37"/>
      <c r="AY28" s="37"/>
      <c r="AZ28" s="37">
        <f t="shared" si="3"/>
        <v>0</v>
      </c>
      <c r="BA28" s="37"/>
      <c r="BB28" s="37"/>
      <c r="BC28" s="37"/>
      <c r="BD28" s="50" t="str">
        <f t="shared" si="4"/>
        <v/>
      </c>
      <c r="BE28" s="37"/>
      <c r="BF28" s="37"/>
      <c r="BG28" s="37"/>
    </row>
    <row r="29" customHeight="1" spans="1:59">
      <c r="A29" s="18" t="s">
        <v>843</v>
      </c>
      <c r="B29" s="19"/>
      <c r="C29" s="20"/>
      <c r="D29" s="21"/>
      <c r="E29" s="21"/>
      <c r="F29" s="21" t="s">
        <v>346</v>
      </c>
      <c r="G29" s="17"/>
      <c r="H29" s="17"/>
      <c r="I29" s="17"/>
      <c r="J29" s="17"/>
      <c r="K29" s="17"/>
      <c r="L29" s="17"/>
      <c r="M29" s="17"/>
      <c r="N29" s="17">
        <f>O28</f>
        <v>0</v>
      </c>
      <c r="O29" s="17"/>
      <c r="P29" s="17">
        <f>Q28</f>
        <v>0</v>
      </c>
      <c r="Q29" s="17"/>
      <c r="R29" s="17">
        <f>S28</f>
        <v>0</v>
      </c>
      <c r="S29" s="17"/>
      <c r="T29" s="17"/>
      <c r="U29" s="27"/>
      <c r="V29" s="17"/>
      <c r="X29" s="26"/>
      <c r="Y29" s="26"/>
      <c r="Z29" s="26"/>
      <c r="AA29" s="26"/>
      <c r="AB29" s="26"/>
      <c r="AC29" s="26"/>
      <c r="AD29" s="26"/>
      <c r="AE29" s="26"/>
      <c r="AF29" s="26"/>
      <c r="AG29" s="26"/>
      <c r="AH29" s="26"/>
      <c r="AI29" s="26"/>
      <c r="AJ29" s="26"/>
      <c r="AK29" s="26"/>
      <c r="AL29" s="38"/>
      <c r="AM29" s="37"/>
      <c r="AN29" s="26"/>
      <c r="AO29" s="37"/>
      <c r="AP29" s="37"/>
      <c r="AQ29" s="37"/>
      <c r="AR29" s="37"/>
      <c r="AS29" s="37"/>
      <c r="AT29" s="37"/>
      <c r="AU29" s="37"/>
      <c r="AV29" s="37"/>
      <c r="AW29" s="37"/>
      <c r="AX29" s="37"/>
      <c r="AY29" s="37"/>
      <c r="AZ29" s="37">
        <f t="shared" si="3"/>
        <v>0</v>
      </c>
      <c r="BA29" s="37"/>
      <c r="BB29" s="37"/>
      <c r="BC29" s="37"/>
      <c r="BD29" s="50" t="str">
        <f t="shared" si="4"/>
        <v/>
      </c>
      <c r="BE29" s="37"/>
      <c r="BF29" s="37"/>
      <c r="BG29" s="37"/>
    </row>
    <row r="30" customHeight="1" spans="1:59">
      <c r="A30" s="18" t="s">
        <v>844</v>
      </c>
      <c r="B30" s="19"/>
      <c r="C30" s="20"/>
      <c r="D30" s="21"/>
      <c r="E30" s="21"/>
      <c r="F30" s="21" t="s">
        <v>346</v>
      </c>
      <c r="G30" s="17"/>
      <c r="H30" s="17"/>
      <c r="I30" s="17"/>
      <c r="J30" s="17"/>
      <c r="K30" s="17"/>
      <c r="L30" s="17"/>
      <c r="M30" s="17"/>
      <c r="N30" s="17">
        <f>N28-N29</f>
        <v>0</v>
      </c>
      <c r="O30" s="17"/>
      <c r="P30" s="17">
        <f>P28-P29</f>
        <v>0</v>
      </c>
      <c r="Q30" s="17"/>
      <c r="R30" s="17">
        <f>R28-R29</f>
        <v>0</v>
      </c>
      <c r="S30" s="17"/>
      <c r="T30" s="17">
        <f>T28</f>
        <v>0</v>
      </c>
      <c r="U30" s="27" t="str">
        <f>IF(R30=0,"",(T30-R30)/R30*100)</f>
        <v/>
      </c>
      <c r="V30" s="17"/>
      <c r="X30" s="26"/>
      <c r="Y30" s="26"/>
      <c r="Z30" s="26"/>
      <c r="AA30" s="26"/>
      <c r="AB30" s="26"/>
      <c r="AC30" s="26"/>
      <c r="AD30" s="26"/>
      <c r="AE30" s="26"/>
      <c r="AF30" s="26"/>
      <c r="AG30" s="26"/>
      <c r="AH30" s="26"/>
      <c r="AI30" s="26"/>
      <c r="AJ30" s="26"/>
      <c r="AK30" s="26"/>
      <c r="AL30" s="38"/>
      <c r="AM30" s="37"/>
      <c r="AN30" s="26"/>
      <c r="AO30" s="37"/>
      <c r="AP30" s="37"/>
      <c r="AQ30" s="37"/>
      <c r="AR30" s="37"/>
      <c r="AS30" s="37"/>
      <c r="AT30" s="37"/>
      <c r="AU30" s="37"/>
      <c r="AV30" s="37"/>
      <c r="AW30" s="37"/>
      <c r="AX30" s="37"/>
      <c r="AY30" s="37"/>
      <c r="AZ30" s="37">
        <f t="shared" si="3"/>
        <v>0</v>
      </c>
      <c r="BA30" s="37"/>
      <c r="BB30" s="37"/>
      <c r="BC30" s="37"/>
      <c r="BD30" s="50" t="str">
        <f t="shared" si="4"/>
        <v/>
      </c>
      <c r="BE30" s="37"/>
      <c r="BF30" s="37"/>
      <c r="BG30" s="37"/>
    </row>
    <row r="31" customHeight="1" spans="1:20">
      <c r="A31" s="3" t="str">
        <f>基本信息输入表!$K$6&amp;"填表人："&amp;基本信息输入表!$M$57</f>
        <v>产权持有单位填表人：王若初</v>
      </c>
      <c r="T31" s="3" t="str">
        <f>"评估人员："&amp;基本信息输入表!$Q$57</f>
        <v>评估人员：王秀红</v>
      </c>
    </row>
    <row r="32" customHeight="1" spans="1:1">
      <c r="A32" s="3" t="str">
        <f>"填表日期："&amp;YEAR(基本信息输入表!$O$57)&amp;"年"&amp;MONTH(基本信息输入表!$O$57)&amp;"月"&amp;DAY(基本信息输入表!$O$57)&amp;"日"</f>
        <v>填表日期：2021年11月29日</v>
      </c>
    </row>
    <row r="33" customHeight="1" spans="23:23">
      <c r="W33" s="28" t="s">
        <v>310</v>
      </c>
    </row>
  </sheetData>
  <mergeCells count="53">
    <mergeCell ref="A2:V2"/>
    <mergeCell ref="A3:V3"/>
    <mergeCell ref="A5:D5"/>
    <mergeCell ref="X5:AF5"/>
    <mergeCell ref="AG5:AS5"/>
    <mergeCell ref="AT5:BC5"/>
    <mergeCell ref="BD5:BG5"/>
    <mergeCell ref="N6:O6"/>
    <mergeCell ref="P6:Q6"/>
    <mergeCell ref="AG6:AM6"/>
    <mergeCell ref="AN6:AO6"/>
    <mergeCell ref="AP6:AQ6"/>
    <mergeCell ref="AU6:AV6"/>
    <mergeCell ref="AW6:BA6"/>
    <mergeCell ref="A28:C28"/>
    <mergeCell ref="A29:C29"/>
    <mergeCell ref="A30:C30"/>
    <mergeCell ref="A6:A7"/>
    <mergeCell ref="B6:B7"/>
    <mergeCell ref="C6:C7"/>
    <mergeCell ref="D6:D7"/>
    <mergeCell ref="E6:E7"/>
    <mergeCell ref="F6:F7"/>
    <mergeCell ref="G6:G7"/>
    <mergeCell ref="H6:H7"/>
    <mergeCell ref="I6:I7"/>
    <mergeCell ref="J6:J7"/>
    <mergeCell ref="K6:K7"/>
    <mergeCell ref="L6:L7"/>
    <mergeCell ref="M6:M7"/>
    <mergeCell ref="R6:R7"/>
    <mergeCell ref="S6:S7"/>
    <mergeCell ref="T6:T7"/>
    <mergeCell ref="U6:U7"/>
    <mergeCell ref="V6:V7"/>
    <mergeCell ref="X6:X7"/>
    <mergeCell ref="Y6:Y7"/>
    <mergeCell ref="Z6:Z7"/>
    <mergeCell ref="AA6:AA7"/>
    <mergeCell ref="AB6:AB7"/>
    <mergeCell ref="AC6:AC7"/>
    <mergeCell ref="AD6:AD7"/>
    <mergeCell ref="AE6:AE7"/>
    <mergeCell ref="AF6:AF7"/>
    <mergeCell ref="AR6:AR7"/>
    <mergeCell ref="AS6:AS7"/>
    <mergeCell ref="AT6:AT7"/>
    <mergeCell ref="BB6:BB7"/>
    <mergeCell ref="BC6:BC7"/>
    <mergeCell ref="BD6:BD7"/>
    <mergeCell ref="BE6:BE7"/>
    <mergeCell ref="BF6:BF7"/>
    <mergeCell ref="BG6:BG7"/>
  </mergeCells>
  <dataValidations count="3">
    <dataValidation type="list" allowBlank="1" showInputMessage="1" showErrorMessage="1" sqref="AN8:AN30">
      <formula1>基本信息输入表!$A$119:$A$121</formula1>
    </dataValidation>
    <dataValidation type="list" allowBlank="1" showInputMessage="1" showErrorMessage="1" sqref="AP8:AP30">
      <formula1>基本信息输入表!$A$122:$A$125</formula1>
    </dataValidation>
    <dataValidation type="list" allowBlank="1" showInputMessage="1" showErrorMessage="1" sqref="X8:AD30 AG8:AK30">
      <formula1>基本信息输入表!$A$107:$A$108</formula1>
    </dataValidation>
  </dataValidations>
  <hyperlinks>
    <hyperlink ref="A1" location="索引目录!A1" display="返回索引目录"/>
  </hyperlinks>
  <printOptions horizontalCentered="1"/>
  <pageMargins left="0.984027777777778" right="0.984027777777778" top="0.984027777777778" bottom="0.984027777777778" header="0.313888888888889" footer="0.354166666666667"/>
  <pageSetup paperSize="9" scale="50" fitToHeight="1000" orientation="landscape"/>
  <headerFooter scaleWithDoc="0">
    <oddFooter>&amp;R&amp;"宋体,常规"&amp;10&amp;P/&amp;N</oddFooter>
  </headerFooter>
  <legacyDrawing r:id="rId2"/>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P33"/>
  <sheetViews>
    <sheetView showGridLines="0" view="pageBreakPreview" zoomScale="60" zoomScaleNormal="100" workbookViewId="0">
      <selection activeCell="H24" sqref="H24:I24"/>
    </sheetView>
  </sheetViews>
  <sheetFormatPr defaultColWidth="9" defaultRowHeight="15.75" customHeight="1"/>
  <cols>
    <col min="1" max="1" width="4.75" style="3" customWidth="1"/>
    <col min="2" max="3" width="11.125" style="3" customWidth="1"/>
    <col min="4" max="4" width="9.375" style="3" customWidth="1"/>
    <col min="5" max="5" width="5" style="3" customWidth="1"/>
    <col min="6" max="7" width="5.375" style="3" customWidth="1"/>
    <col min="8" max="8" width="5.125" style="3" customWidth="1"/>
    <col min="9" max="11" width="6.125" style="3" customWidth="1"/>
    <col min="12" max="21" width="12.625" style="3" hidden="1" customWidth="1" outlineLevel="1"/>
    <col min="22" max="22" width="12.625" style="3" customWidth="1" collapsed="1"/>
    <col min="23" max="30" width="12.625" style="3" customWidth="1"/>
    <col min="31" max="31" width="5.625" style="3" customWidth="1"/>
    <col min="32" max="32" width="6.875" style="3" customWidth="1"/>
    <col min="33" max="33" width="9" style="3"/>
    <col min="34" max="38" width="5.625" style="4" customWidth="1" outlineLevel="1"/>
    <col min="39" max="39" width="14.875" style="4" customWidth="1" outlineLevel="1"/>
    <col min="40" max="40" width="13.625" style="4" customWidth="1"/>
    <col min="41" max="44" width="5.625" style="4" customWidth="1" outlineLevel="1"/>
    <col min="45" max="46" width="7.375" style="4" customWidth="1" outlineLevel="1"/>
    <col min="47" max="47" width="5.625" style="4" customWidth="1" outlineLevel="1"/>
    <col min="48" max="51" width="8.625" style="4" customWidth="1" outlineLevel="1"/>
    <col min="52" max="52" width="14.625" style="4" customWidth="1" outlineLevel="1"/>
    <col min="53" max="53" width="13.625" style="4" customWidth="1"/>
    <col min="54" max="55" width="8.625" style="4" customWidth="1" outlineLevel="2"/>
    <col min="56" max="56" width="11.25" style="4" customWidth="1" outlineLevel="2"/>
    <col min="57" max="62" width="8.625" style="4" customWidth="1" outlineLevel="2"/>
    <col min="63" max="63" width="8.625" style="4" customWidth="1" outlineLevel="1"/>
    <col min="64" max="64" width="13.75" style="4" customWidth="1"/>
    <col min="65" max="67" width="13.625" style="4" customWidth="1" outlineLevel="1"/>
    <col min="68" max="68" width="13.625" style="4" customWidth="1"/>
    <col min="69" max="16384" width="9" style="3"/>
  </cols>
  <sheetData>
    <row r="1" customHeight="1" spans="1:1">
      <c r="A1" s="5" t="s">
        <v>311</v>
      </c>
    </row>
    <row r="2" s="1" customFormat="1" ht="30" customHeight="1" spans="1:68">
      <c r="A2" s="6" t="s">
        <v>845</v>
      </c>
      <c r="B2" s="6"/>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row>
    <row r="3" customHeight="1" spans="1:68">
      <c r="A3" s="2" t="str">
        <f>"评估基准日："&amp;TEXT(基本信息输入表!M7,"yyyy年mm月dd日")</f>
        <v>评估基准日：2023年01月31日</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H3" s="22"/>
      <c r="AI3" s="22"/>
      <c r="AJ3" s="22"/>
      <c r="AK3" s="22"/>
      <c r="AL3" s="22"/>
      <c r="AM3" s="22"/>
      <c r="AN3" s="22"/>
      <c r="AO3" s="22"/>
      <c r="AP3" s="22"/>
      <c r="AQ3" s="22"/>
      <c r="AR3" s="22"/>
      <c r="AS3" s="22"/>
      <c r="AT3" s="22"/>
      <c r="AU3" s="22"/>
      <c r="AV3" s="22"/>
      <c r="AW3" s="22"/>
      <c r="AX3" s="22"/>
      <c r="AY3" s="22"/>
      <c r="AZ3" s="22"/>
      <c r="BA3" s="22"/>
      <c r="BB3" s="22"/>
      <c r="BC3" s="22"/>
      <c r="BD3" s="22"/>
      <c r="BE3" s="22"/>
      <c r="BF3" s="22"/>
      <c r="BG3" s="22"/>
      <c r="BH3" s="22"/>
      <c r="BI3" s="22"/>
      <c r="BJ3" s="22"/>
      <c r="BK3" s="22"/>
      <c r="BL3" s="22"/>
      <c r="BM3" s="22"/>
      <c r="BN3" s="22"/>
      <c r="BO3" s="22"/>
      <c r="BP3" s="22"/>
    </row>
    <row r="4" ht="14.1" customHeight="1" spans="1:32">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3" t="s">
        <v>846</v>
      </c>
    </row>
    <row r="5" customHeight="1" spans="1:68">
      <c r="A5" s="3" t="str">
        <f>基本信息输入表!K6&amp;"："&amp;基本信息输入表!M6</f>
        <v>产权持有单位：山东烟草投资管理有限公司</v>
      </c>
      <c r="AF5" s="23" t="s">
        <v>227</v>
      </c>
      <c r="AH5" s="24" t="s">
        <v>372</v>
      </c>
      <c r="AI5" s="24"/>
      <c r="AJ5" s="24"/>
      <c r="AK5" s="24"/>
      <c r="AL5" s="24"/>
      <c r="AM5" s="24"/>
      <c r="AN5" s="24"/>
      <c r="AO5" s="29" t="s">
        <v>373</v>
      </c>
      <c r="AP5" s="30"/>
      <c r="AQ5" s="30"/>
      <c r="AR5" s="30"/>
      <c r="AS5" s="30"/>
      <c r="AT5" s="30"/>
      <c r="AU5" s="30"/>
      <c r="AV5" s="30"/>
      <c r="AW5" s="30"/>
      <c r="AX5" s="30"/>
      <c r="AY5" s="30"/>
      <c r="AZ5" s="30"/>
      <c r="BA5" s="36"/>
      <c r="BB5" s="39" t="s">
        <v>374</v>
      </c>
      <c r="BC5" s="40"/>
      <c r="BD5" s="40"/>
      <c r="BE5" s="40"/>
      <c r="BF5" s="40"/>
      <c r="BG5" s="40"/>
      <c r="BH5" s="40"/>
      <c r="BI5" s="40"/>
      <c r="BJ5" s="40"/>
      <c r="BK5" s="40"/>
      <c r="BL5" s="47"/>
      <c r="BM5" s="34" t="s">
        <v>375</v>
      </c>
      <c r="BN5" s="34"/>
      <c r="BO5" s="34"/>
      <c r="BP5" s="34"/>
    </row>
    <row r="6" s="2" customFormat="1" customHeight="1" spans="1:68">
      <c r="A6" s="8" t="s">
        <v>228</v>
      </c>
      <c r="B6" s="8" t="s">
        <v>827</v>
      </c>
      <c r="C6" s="10" t="s">
        <v>746</v>
      </c>
      <c r="D6" s="51" t="s">
        <v>437</v>
      </c>
      <c r="E6" s="51" t="s">
        <v>396</v>
      </c>
      <c r="F6" s="52" t="s">
        <v>377</v>
      </c>
      <c r="G6" s="52" t="s">
        <v>722</v>
      </c>
      <c r="H6" s="9" t="s">
        <v>847</v>
      </c>
      <c r="I6" s="9" t="s">
        <v>848</v>
      </c>
      <c r="J6" s="54" t="s">
        <v>849</v>
      </c>
      <c r="K6" s="54" t="s">
        <v>850</v>
      </c>
      <c r="L6" s="52" t="s">
        <v>523</v>
      </c>
      <c r="M6" s="52"/>
      <c r="N6" s="52"/>
      <c r="O6" s="52"/>
      <c r="P6" s="52"/>
      <c r="Q6" s="52" t="s">
        <v>379</v>
      </c>
      <c r="R6" s="52"/>
      <c r="S6" s="52"/>
      <c r="T6" s="52"/>
      <c r="U6" s="52"/>
      <c r="V6" s="9" t="s">
        <v>202</v>
      </c>
      <c r="W6" s="9"/>
      <c r="X6" s="9"/>
      <c r="Y6" s="9"/>
      <c r="Z6" s="11" t="s">
        <v>416</v>
      </c>
      <c r="AA6" s="8" t="s">
        <v>352</v>
      </c>
      <c r="AB6" s="8"/>
      <c r="AC6" s="8"/>
      <c r="AD6" s="8"/>
      <c r="AE6" s="9" t="s">
        <v>205</v>
      </c>
      <c r="AF6" s="9" t="s">
        <v>380</v>
      </c>
      <c r="AH6" s="24" t="s">
        <v>381</v>
      </c>
      <c r="AI6" s="25" t="s">
        <v>838</v>
      </c>
      <c r="AJ6" s="24" t="s">
        <v>384</v>
      </c>
      <c r="AK6" s="32" t="s">
        <v>477</v>
      </c>
      <c r="AL6" s="32" t="s">
        <v>386</v>
      </c>
      <c r="AM6" s="24" t="s">
        <v>387</v>
      </c>
      <c r="AN6" s="24"/>
      <c r="AO6" s="29" t="s">
        <v>388</v>
      </c>
      <c r="AP6" s="30"/>
      <c r="AQ6" s="30"/>
      <c r="AR6" s="30"/>
      <c r="AS6" s="30"/>
      <c r="AT6" s="30"/>
      <c r="AU6" s="36"/>
      <c r="AV6" s="34" t="s">
        <v>389</v>
      </c>
      <c r="AW6" s="34"/>
      <c r="AX6" s="34" t="s">
        <v>390</v>
      </c>
      <c r="AY6" s="34"/>
      <c r="AZ6" s="34" t="s">
        <v>391</v>
      </c>
      <c r="BA6" s="41"/>
      <c r="BB6" s="24" t="s">
        <v>392</v>
      </c>
      <c r="BC6" s="24" t="s">
        <v>419</v>
      </c>
      <c r="BD6" s="24"/>
      <c r="BE6" s="42" t="s">
        <v>420</v>
      </c>
      <c r="BF6" s="43"/>
      <c r="BG6" s="43"/>
      <c r="BH6" s="43"/>
      <c r="BI6" s="43"/>
      <c r="BJ6" s="43"/>
      <c r="BK6" s="24" t="s">
        <v>352</v>
      </c>
      <c r="BL6" s="48"/>
      <c r="BM6" s="41" t="s">
        <v>393</v>
      </c>
      <c r="BN6" s="41" t="s">
        <v>394</v>
      </c>
      <c r="BO6" s="34" t="s">
        <v>395</v>
      </c>
      <c r="BP6" s="41"/>
    </row>
    <row r="7" s="2" customFormat="1" ht="36.75" customHeight="1" spans="1:68">
      <c r="A7" s="8"/>
      <c r="B7" s="8"/>
      <c r="C7" s="10"/>
      <c r="D7" s="53"/>
      <c r="E7" s="53"/>
      <c r="F7" s="10"/>
      <c r="G7" s="10"/>
      <c r="H7" s="8"/>
      <c r="I7" s="8"/>
      <c r="J7" s="15"/>
      <c r="K7" s="15"/>
      <c r="L7" s="10" t="s">
        <v>851</v>
      </c>
      <c r="M7" s="52" t="s">
        <v>852</v>
      </c>
      <c r="N7" s="52" t="s">
        <v>853</v>
      </c>
      <c r="O7" s="10" t="s">
        <v>428</v>
      </c>
      <c r="P7" s="52" t="s">
        <v>416</v>
      </c>
      <c r="Q7" s="10" t="s">
        <v>851</v>
      </c>
      <c r="R7" s="52" t="s">
        <v>852</v>
      </c>
      <c r="S7" s="52" t="s">
        <v>853</v>
      </c>
      <c r="T7" s="10" t="s">
        <v>428</v>
      </c>
      <c r="U7" s="52" t="s">
        <v>416</v>
      </c>
      <c r="V7" s="8" t="s">
        <v>851</v>
      </c>
      <c r="W7" s="9" t="s">
        <v>852</v>
      </c>
      <c r="X7" s="9" t="s">
        <v>853</v>
      </c>
      <c r="Y7" s="8" t="s">
        <v>428</v>
      </c>
      <c r="Z7" s="12"/>
      <c r="AA7" s="8" t="s">
        <v>851</v>
      </c>
      <c r="AB7" s="9" t="s">
        <v>852</v>
      </c>
      <c r="AC7" s="9" t="s">
        <v>853</v>
      </c>
      <c r="AD7" s="8" t="s">
        <v>428</v>
      </c>
      <c r="AE7" s="8"/>
      <c r="AF7" s="8"/>
      <c r="AH7" s="24"/>
      <c r="AI7" s="24"/>
      <c r="AJ7" s="24"/>
      <c r="AK7" s="24"/>
      <c r="AL7" s="24"/>
      <c r="AM7" s="24"/>
      <c r="AN7" s="24"/>
      <c r="AO7" s="34" t="s">
        <v>401</v>
      </c>
      <c r="AP7" s="34" t="s">
        <v>403</v>
      </c>
      <c r="AQ7" s="35" t="s">
        <v>699</v>
      </c>
      <c r="AR7" s="35" t="s">
        <v>700</v>
      </c>
      <c r="AS7" s="34" t="s">
        <v>404</v>
      </c>
      <c r="AT7" s="34" t="s">
        <v>405</v>
      </c>
      <c r="AU7" s="29" t="s">
        <v>406</v>
      </c>
      <c r="AV7" s="34" t="s">
        <v>407</v>
      </c>
      <c r="AW7" s="34" t="s">
        <v>408</v>
      </c>
      <c r="AX7" s="34" t="s">
        <v>407</v>
      </c>
      <c r="AY7" s="34" t="s">
        <v>409</v>
      </c>
      <c r="AZ7" s="34"/>
      <c r="BA7" s="45"/>
      <c r="BB7" s="24"/>
      <c r="BC7" s="24" t="s">
        <v>422</v>
      </c>
      <c r="BD7" s="24" t="s">
        <v>423</v>
      </c>
      <c r="BE7" s="46" t="s">
        <v>854</v>
      </c>
      <c r="BF7" s="25" t="s">
        <v>855</v>
      </c>
      <c r="BG7" s="46" t="s">
        <v>710</v>
      </c>
      <c r="BH7" s="46" t="s">
        <v>711</v>
      </c>
      <c r="BI7" s="46" t="s">
        <v>712</v>
      </c>
      <c r="BJ7" s="46"/>
      <c r="BK7" s="24"/>
      <c r="BL7" s="49"/>
      <c r="BM7" s="45"/>
      <c r="BN7" s="45"/>
      <c r="BO7" s="34"/>
      <c r="BP7" s="45"/>
    </row>
    <row r="8" customHeight="1" spans="1:68">
      <c r="A8" s="13" t="str">
        <f>IF(B8="","",ROW()-7)</f>
        <v/>
      </c>
      <c r="B8" s="14"/>
      <c r="C8" s="14"/>
      <c r="D8" s="14"/>
      <c r="E8" s="14"/>
      <c r="F8" s="14"/>
      <c r="G8" s="14"/>
      <c r="H8" s="8"/>
      <c r="I8" s="8"/>
      <c r="J8" s="8"/>
      <c r="K8" s="8"/>
      <c r="L8" s="8"/>
      <c r="M8" s="8"/>
      <c r="N8" s="8"/>
      <c r="O8" s="21">
        <f>SUM(L8:N8)</f>
        <v>0</v>
      </c>
      <c r="P8" s="8"/>
      <c r="Q8" s="8"/>
      <c r="R8" s="8"/>
      <c r="S8" s="8"/>
      <c r="T8" s="21">
        <f>SUM(Q8:S8)</f>
        <v>0</v>
      </c>
      <c r="U8" s="8"/>
      <c r="V8" s="21">
        <f>L8+Q8</f>
        <v>0</v>
      </c>
      <c r="W8" s="21">
        <f>M8+R8</f>
        <v>0</v>
      </c>
      <c r="X8" s="21">
        <f>N8+S8</f>
        <v>0</v>
      </c>
      <c r="Y8" s="21">
        <f>SUM(V8:X8)</f>
        <v>0</v>
      </c>
      <c r="Z8" s="21">
        <f>P8+U8</f>
        <v>0</v>
      </c>
      <c r="AA8" s="21"/>
      <c r="AB8" s="21"/>
      <c r="AC8" s="21"/>
      <c r="AD8" s="21"/>
      <c r="AE8" s="21" t="str">
        <f>IF(Y8-Z8=0,"",(AD8-Y8+Z8)/(Y8-Z8)*100)</f>
        <v/>
      </c>
      <c r="AF8" s="17"/>
      <c r="AH8" s="26"/>
      <c r="AI8" s="26"/>
      <c r="AJ8" s="26"/>
      <c r="AK8" s="26"/>
      <c r="AL8" s="26"/>
      <c r="AM8" s="26"/>
      <c r="AN8" s="26"/>
      <c r="AO8" s="26"/>
      <c r="AP8" s="26"/>
      <c r="AQ8" s="26"/>
      <c r="AR8" s="26"/>
      <c r="AS8" s="26"/>
      <c r="AT8" s="37"/>
      <c r="AU8" s="37"/>
      <c r="AV8" s="26"/>
      <c r="AW8" s="37"/>
      <c r="AX8" s="37"/>
      <c r="AY8" s="37"/>
      <c r="AZ8" s="37"/>
      <c r="BA8" s="37"/>
      <c r="BB8" s="37"/>
      <c r="BC8" s="37" t="s">
        <v>130</v>
      </c>
      <c r="BD8" s="37"/>
      <c r="BE8" s="37"/>
      <c r="BF8" s="37"/>
      <c r="BG8" s="37"/>
      <c r="BH8" s="37"/>
      <c r="BI8" s="37"/>
      <c r="BJ8" s="37"/>
      <c r="BK8" s="37">
        <f>BI8+BF8+BE8</f>
        <v>0</v>
      </c>
      <c r="BL8" s="37"/>
      <c r="BM8" s="50" t="str">
        <f>IFERROR((BK8-Y8+Z8)/(Y8-Z8)*100,"")</f>
        <v/>
      </c>
      <c r="BN8" s="37"/>
      <c r="BO8" s="37"/>
      <c r="BP8" s="37"/>
    </row>
    <row r="9" customHeight="1" spans="1:68">
      <c r="A9" s="13" t="str">
        <f t="shared" ref="A9:A27" si="0">IF(B9="","",ROW()-7)</f>
        <v/>
      </c>
      <c r="B9" s="14"/>
      <c r="C9" s="14"/>
      <c r="D9" s="14"/>
      <c r="E9" s="14"/>
      <c r="F9" s="14"/>
      <c r="G9" s="14"/>
      <c r="H9" s="8"/>
      <c r="I9" s="8"/>
      <c r="J9" s="8"/>
      <c r="K9" s="8"/>
      <c r="L9" s="8"/>
      <c r="M9" s="8"/>
      <c r="N9" s="8"/>
      <c r="O9" s="21">
        <f t="shared" ref="O9:O27" si="1">SUM(L9:N9)</f>
        <v>0</v>
      </c>
      <c r="P9" s="8"/>
      <c r="Q9" s="8"/>
      <c r="R9" s="8"/>
      <c r="S9" s="8"/>
      <c r="T9" s="21">
        <f t="shared" ref="T9:T27" si="2">SUM(Q9:S9)</f>
        <v>0</v>
      </c>
      <c r="U9" s="8"/>
      <c r="V9" s="21">
        <f t="shared" ref="V9:Z25" si="3">L9+Q9</f>
        <v>0</v>
      </c>
      <c r="W9" s="21">
        <f t="shared" si="3"/>
        <v>0</v>
      </c>
      <c r="X9" s="21">
        <f t="shared" si="3"/>
        <v>0</v>
      </c>
      <c r="Y9" s="21">
        <f t="shared" ref="Y9:Y27" si="4">SUM(V9:X9)</f>
        <v>0</v>
      </c>
      <c r="Z9" s="21">
        <f t="shared" si="3"/>
        <v>0</v>
      </c>
      <c r="AA9" s="21"/>
      <c r="AB9" s="21"/>
      <c r="AC9" s="21"/>
      <c r="AD9" s="21"/>
      <c r="AE9" s="21" t="str">
        <f t="shared" ref="AE9:AE27" si="5">IF(Y9-Z9=0,"",(AD9-Y9+Z9)/(Y9-Z9)*100)</f>
        <v/>
      </c>
      <c r="AF9" s="17"/>
      <c r="AH9" s="26"/>
      <c r="AI9" s="26"/>
      <c r="AJ9" s="26"/>
      <c r="AK9" s="26"/>
      <c r="AL9" s="26"/>
      <c r="AM9" s="26"/>
      <c r="AN9" s="26"/>
      <c r="AO9" s="26"/>
      <c r="AP9" s="26"/>
      <c r="AQ9" s="26"/>
      <c r="AR9" s="26"/>
      <c r="AS9" s="26"/>
      <c r="AT9" s="38"/>
      <c r="AU9" s="37"/>
      <c r="AV9" s="26"/>
      <c r="AW9" s="37"/>
      <c r="AX9" s="37"/>
      <c r="AY9" s="37"/>
      <c r="AZ9" s="37"/>
      <c r="BA9" s="37"/>
      <c r="BB9" s="37"/>
      <c r="BC9" s="37"/>
      <c r="BD9" s="37"/>
      <c r="BE9" s="37"/>
      <c r="BF9" s="37"/>
      <c r="BG9" s="37"/>
      <c r="BH9" s="37"/>
      <c r="BI9" s="37"/>
      <c r="BJ9" s="37"/>
      <c r="BK9" s="37">
        <f t="shared" ref="BK9:BK30" si="6">BI9+BF9+BE9</f>
        <v>0</v>
      </c>
      <c r="BL9" s="37"/>
      <c r="BM9" s="50" t="str">
        <f t="shared" ref="BM9:BM30" si="7">IFERROR((BK9-Y9+Z9)/(Y9-Z9)*100,"")</f>
        <v/>
      </c>
      <c r="BN9" s="37"/>
      <c r="BO9" s="37"/>
      <c r="BP9" s="37"/>
    </row>
    <row r="10" customHeight="1" spans="1:68">
      <c r="A10" s="13" t="str">
        <f t="shared" si="0"/>
        <v/>
      </c>
      <c r="B10" s="14"/>
      <c r="C10" s="14"/>
      <c r="D10" s="14"/>
      <c r="E10" s="14"/>
      <c r="F10" s="14"/>
      <c r="G10" s="14"/>
      <c r="H10" s="8"/>
      <c r="I10" s="8"/>
      <c r="J10" s="8"/>
      <c r="K10" s="8"/>
      <c r="L10" s="8"/>
      <c r="M10" s="8"/>
      <c r="N10" s="8"/>
      <c r="O10" s="21">
        <f t="shared" si="1"/>
        <v>0</v>
      </c>
      <c r="P10" s="8"/>
      <c r="Q10" s="8"/>
      <c r="R10" s="8"/>
      <c r="S10" s="8"/>
      <c r="T10" s="21">
        <f t="shared" si="2"/>
        <v>0</v>
      </c>
      <c r="U10" s="8"/>
      <c r="V10" s="21">
        <f t="shared" si="3"/>
        <v>0</v>
      </c>
      <c r="W10" s="21">
        <f t="shared" si="3"/>
        <v>0</v>
      </c>
      <c r="X10" s="21">
        <f t="shared" si="3"/>
        <v>0</v>
      </c>
      <c r="Y10" s="21">
        <f t="shared" si="4"/>
        <v>0</v>
      </c>
      <c r="Z10" s="21">
        <f t="shared" si="3"/>
        <v>0</v>
      </c>
      <c r="AA10" s="21"/>
      <c r="AB10" s="21"/>
      <c r="AC10" s="21"/>
      <c r="AD10" s="21"/>
      <c r="AE10" s="21" t="str">
        <f t="shared" si="5"/>
        <v/>
      </c>
      <c r="AF10" s="17"/>
      <c r="AH10" s="26"/>
      <c r="AI10" s="26"/>
      <c r="AJ10" s="26"/>
      <c r="AK10" s="26"/>
      <c r="AL10" s="26"/>
      <c r="AM10" s="26"/>
      <c r="AN10" s="26"/>
      <c r="AO10" s="26"/>
      <c r="AP10" s="26"/>
      <c r="AQ10" s="26"/>
      <c r="AR10" s="26"/>
      <c r="AS10" s="26"/>
      <c r="AT10" s="38"/>
      <c r="AU10" s="37"/>
      <c r="AV10" s="26"/>
      <c r="AW10" s="37"/>
      <c r="AX10" s="37"/>
      <c r="AY10" s="37"/>
      <c r="AZ10" s="37"/>
      <c r="BA10" s="37"/>
      <c r="BB10" s="37"/>
      <c r="BC10" s="37"/>
      <c r="BD10" s="37"/>
      <c r="BE10" s="37"/>
      <c r="BF10" s="37"/>
      <c r="BG10" s="37"/>
      <c r="BH10" s="37"/>
      <c r="BI10" s="37"/>
      <c r="BJ10" s="37"/>
      <c r="BK10" s="37">
        <f t="shared" si="6"/>
        <v>0</v>
      </c>
      <c r="BL10" s="37"/>
      <c r="BM10" s="50" t="str">
        <f t="shared" si="7"/>
        <v/>
      </c>
      <c r="BN10" s="37"/>
      <c r="BO10" s="37"/>
      <c r="BP10" s="37"/>
    </row>
    <row r="11" customHeight="1" spans="1:68">
      <c r="A11" s="13" t="str">
        <f t="shared" si="0"/>
        <v/>
      </c>
      <c r="B11" s="14"/>
      <c r="C11" s="14"/>
      <c r="D11" s="14"/>
      <c r="E11" s="14"/>
      <c r="F11" s="14"/>
      <c r="G11" s="14"/>
      <c r="H11" s="8"/>
      <c r="I11" s="8"/>
      <c r="J11" s="8"/>
      <c r="K11" s="8"/>
      <c r="L11" s="8"/>
      <c r="M11" s="8"/>
      <c r="N11" s="8"/>
      <c r="O11" s="21">
        <f t="shared" si="1"/>
        <v>0</v>
      </c>
      <c r="P11" s="8"/>
      <c r="Q11" s="8"/>
      <c r="R11" s="8"/>
      <c r="S11" s="8"/>
      <c r="T11" s="21">
        <f t="shared" si="2"/>
        <v>0</v>
      </c>
      <c r="U11" s="8"/>
      <c r="V11" s="21">
        <f t="shared" si="3"/>
        <v>0</v>
      </c>
      <c r="W11" s="21">
        <f t="shared" si="3"/>
        <v>0</v>
      </c>
      <c r="X11" s="21">
        <f t="shared" si="3"/>
        <v>0</v>
      </c>
      <c r="Y11" s="21">
        <f t="shared" si="4"/>
        <v>0</v>
      </c>
      <c r="Z11" s="21">
        <f t="shared" si="3"/>
        <v>0</v>
      </c>
      <c r="AA11" s="21"/>
      <c r="AB11" s="21"/>
      <c r="AC11" s="21"/>
      <c r="AD11" s="21"/>
      <c r="AE11" s="21" t="str">
        <f t="shared" si="5"/>
        <v/>
      </c>
      <c r="AF11" s="17"/>
      <c r="AH11" s="26"/>
      <c r="AI11" s="26"/>
      <c r="AJ11" s="26"/>
      <c r="AK11" s="26"/>
      <c r="AL11" s="26"/>
      <c r="AM11" s="26"/>
      <c r="AN11" s="26"/>
      <c r="AO11" s="26"/>
      <c r="AP11" s="26"/>
      <c r="AQ11" s="26"/>
      <c r="AR11" s="26"/>
      <c r="AS11" s="26"/>
      <c r="AT11" s="38"/>
      <c r="AU11" s="37"/>
      <c r="AV11" s="26"/>
      <c r="AW11" s="37"/>
      <c r="AX11" s="37"/>
      <c r="AY11" s="37"/>
      <c r="AZ11" s="37"/>
      <c r="BA11" s="37"/>
      <c r="BB11" s="37"/>
      <c r="BC11" s="37"/>
      <c r="BD11" s="37"/>
      <c r="BE11" s="37"/>
      <c r="BF11" s="37"/>
      <c r="BG11" s="37"/>
      <c r="BH11" s="37"/>
      <c r="BI11" s="37"/>
      <c r="BJ11" s="37"/>
      <c r="BK11" s="37">
        <f t="shared" si="6"/>
        <v>0</v>
      </c>
      <c r="BL11" s="37"/>
      <c r="BM11" s="50" t="str">
        <f t="shared" si="7"/>
        <v/>
      </c>
      <c r="BN11" s="37"/>
      <c r="BO11" s="37"/>
      <c r="BP11" s="37"/>
    </row>
    <row r="12" customHeight="1" spans="1:68">
      <c r="A12" s="13" t="str">
        <f t="shared" si="0"/>
        <v/>
      </c>
      <c r="B12" s="14"/>
      <c r="C12" s="14"/>
      <c r="D12" s="14"/>
      <c r="E12" s="14"/>
      <c r="F12" s="14"/>
      <c r="G12" s="14"/>
      <c r="H12" s="8"/>
      <c r="I12" s="8"/>
      <c r="J12" s="8"/>
      <c r="K12" s="8"/>
      <c r="L12" s="8"/>
      <c r="M12" s="8"/>
      <c r="N12" s="8"/>
      <c r="O12" s="21">
        <f t="shared" si="1"/>
        <v>0</v>
      </c>
      <c r="P12" s="8"/>
      <c r="Q12" s="8"/>
      <c r="R12" s="8"/>
      <c r="S12" s="8"/>
      <c r="T12" s="21">
        <f t="shared" si="2"/>
        <v>0</v>
      </c>
      <c r="U12" s="8"/>
      <c r="V12" s="21">
        <f t="shared" si="3"/>
        <v>0</v>
      </c>
      <c r="W12" s="21">
        <f t="shared" si="3"/>
        <v>0</v>
      </c>
      <c r="X12" s="21">
        <f t="shared" si="3"/>
        <v>0</v>
      </c>
      <c r="Y12" s="21">
        <f t="shared" si="4"/>
        <v>0</v>
      </c>
      <c r="Z12" s="21">
        <f t="shared" si="3"/>
        <v>0</v>
      </c>
      <c r="AA12" s="21"/>
      <c r="AB12" s="21"/>
      <c r="AC12" s="21"/>
      <c r="AD12" s="21"/>
      <c r="AE12" s="21" t="str">
        <f t="shared" si="5"/>
        <v/>
      </c>
      <c r="AF12" s="17"/>
      <c r="AH12" s="26"/>
      <c r="AI12" s="26"/>
      <c r="AJ12" s="26"/>
      <c r="AK12" s="26"/>
      <c r="AL12" s="26"/>
      <c r="AM12" s="26"/>
      <c r="AN12" s="26"/>
      <c r="AO12" s="26"/>
      <c r="AP12" s="26"/>
      <c r="AQ12" s="26"/>
      <c r="AR12" s="26"/>
      <c r="AS12" s="26"/>
      <c r="AT12" s="38"/>
      <c r="AU12" s="37"/>
      <c r="AV12" s="26"/>
      <c r="AW12" s="37"/>
      <c r="AX12" s="37"/>
      <c r="AY12" s="37"/>
      <c r="AZ12" s="37"/>
      <c r="BA12" s="37"/>
      <c r="BB12" s="37"/>
      <c r="BC12" s="37"/>
      <c r="BD12" s="37"/>
      <c r="BE12" s="37"/>
      <c r="BF12" s="37"/>
      <c r="BG12" s="37"/>
      <c r="BH12" s="37"/>
      <c r="BI12" s="37"/>
      <c r="BJ12" s="37"/>
      <c r="BK12" s="37">
        <f t="shared" si="6"/>
        <v>0</v>
      </c>
      <c r="BL12" s="37"/>
      <c r="BM12" s="50" t="str">
        <f t="shared" si="7"/>
        <v/>
      </c>
      <c r="BN12" s="37"/>
      <c r="BO12" s="37"/>
      <c r="BP12" s="37"/>
    </row>
    <row r="13" customHeight="1" spans="1:68">
      <c r="A13" s="13" t="str">
        <f t="shared" si="0"/>
        <v/>
      </c>
      <c r="B13" s="14"/>
      <c r="C13" s="14"/>
      <c r="D13" s="14"/>
      <c r="E13" s="14"/>
      <c r="F13" s="14"/>
      <c r="G13" s="14"/>
      <c r="H13" s="8"/>
      <c r="I13" s="8"/>
      <c r="J13" s="8"/>
      <c r="K13" s="8"/>
      <c r="L13" s="8"/>
      <c r="M13" s="8"/>
      <c r="N13" s="8"/>
      <c r="O13" s="21">
        <f t="shared" si="1"/>
        <v>0</v>
      </c>
      <c r="P13" s="8"/>
      <c r="Q13" s="8"/>
      <c r="R13" s="8"/>
      <c r="S13" s="8"/>
      <c r="T13" s="21">
        <f t="shared" si="2"/>
        <v>0</v>
      </c>
      <c r="U13" s="8"/>
      <c r="V13" s="21">
        <f t="shared" si="3"/>
        <v>0</v>
      </c>
      <c r="W13" s="21">
        <f t="shared" si="3"/>
        <v>0</v>
      </c>
      <c r="X13" s="21">
        <f t="shared" si="3"/>
        <v>0</v>
      </c>
      <c r="Y13" s="21">
        <f t="shared" si="4"/>
        <v>0</v>
      </c>
      <c r="Z13" s="21">
        <f t="shared" si="3"/>
        <v>0</v>
      </c>
      <c r="AA13" s="21"/>
      <c r="AB13" s="21"/>
      <c r="AC13" s="21"/>
      <c r="AD13" s="21"/>
      <c r="AE13" s="21" t="str">
        <f t="shared" si="5"/>
        <v/>
      </c>
      <c r="AF13" s="17"/>
      <c r="AH13" s="26"/>
      <c r="AI13" s="26"/>
      <c r="AJ13" s="26"/>
      <c r="AK13" s="26"/>
      <c r="AL13" s="26"/>
      <c r="AM13" s="26"/>
      <c r="AN13" s="26"/>
      <c r="AO13" s="26"/>
      <c r="AP13" s="26"/>
      <c r="AQ13" s="26"/>
      <c r="AR13" s="26"/>
      <c r="AS13" s="26"/>
      <c r="AT13" s="38"/>
      <c r="AU13" s="37"/>
      <c r="AV13" s="26"/>
      <c r="AW13" s="37"/>
      <c r="AX13" s="37"/>
      <c r="AY13" s="37"/>
      <c r="AZ13" s="37"/>
      <c r="BA13" s="37"/>
      <c r="BB13" s="37"/>
      <c r="BC13" s="37"/>
      <c r="BD13" s="37"/>
      <c r="BE13" s="37"/>
      <c r="BF13" s="37"/>
      <c r="BG13" s="37"/>
      <c r="BH13" s="37"/>
      <c r="BI13" s="37"/>
      <c r="BJ13" s="37"/>
      <c r="BK13" s="37">
        <f t="shared" si="6"/>
        <v>0</v>
      </c>
      <c r="BL13" s="37"/>
      <c r="BM13" s="50" t="str">
        <f t="shared" si="7"/>
        <v/>
      </c>
      <c r="BN13" s="37"/>
      <c r="BO13" s="37"/>
      <c r="BP13" s="37"/>
    </row>
    <row r="14" customHeight="1" spans="1:68">
      <c r="A14" s="13" t="str">
        <f t="shared" si="0"/>
        <v/>
      </c>
      <c r="B14" s="14"/>
      <c r="C14" s="14"/>
      <c r="D14" s="14"/>
      <c r="E14" s="14"/>
      <c r="F14" s="14"/>
      <c r="G14" s="14"/>
      <c r="H14" s="8"/>
      <c r="I14" s="8"/>
      <c r="J14" s="8"/>
      <c r="K14" s="8"/>
      <c r="L14" s="8"/>
      <c r="M14" s="8"/>
      <c r="N14" s="8"/>
      <c r="O14" s="21">
        <f t="shared" si="1"/>
        <v>0</v>
      </c>
      <c r="P14" s="8"/>
      <c r="Q14" s="8"/>
      <c r="R14" s="8"/>
      <c r="S14" s="8"/>
      <c r="T14" s="21">
        <f t="shared" si="2"/>
        <v>0</v>
      </c>
      <c r="U14" s="8"/>
      <c r="V14" s="21">
        <f t="shared" si="3"/>
        <v>0</v>
      </c>
      <c r="W14" s="21">
        <f t="shared" si="3"/>
        <v>0</v>
      </c>
      <c r="X14" s="21">
        <f t="shared" si="3"/>
        <v>0</v>
      </c>
      <c r="Y14" s="21">
        <f t="shared" si="4"/>
        <v>0</v>
      </c>
      <c r="Z14" s="21">
        <f t="shared" si="3"/>
        <v>0</v>
      </c>
      <c r="AA14" s="21"/>
      <c r="AB14" s="21"/>
      <c r="AC14" s="21"/>
      <c r="AD14" s="21"/>
      <c r="AE14" s="21" t="str">
        <f t="shared" si="5"/>
        <v/>
      </c>
      <c r="AF14" s="17"/>
      <c r="AH14" s="26"/>
      <c r="AI14" s="26"/>
      <c r="AJ14" s="26"/>
      <c r="AK14" s="26"/>
      <c r="AL14" s="26"/>
      <c r="AM14" s="26"/>
      <c r="AN14" s="26"/>
      <c r="AO14" s="26"/>
      <c r="AP14" s="26"/>
      <c r="AQ14" s="26"/>
      <c r="AR14" s="26"/>
      <c r="AS14" s="26"/>
      <c r="AT14" s="38"/>
      <c r="AU14" s="37"/>
      <c r="AV14" s="26"/>
      <c r="AW14" s="37"/>
      <c r="AX14" s="37"/>
      <c r="AY14" s="37"/>
      <c r="AZ14" s="37"/>
      <c r="BA14" s="37"/>
      <c r="BB14" s="37"/>
      <c r="BC14" s="37"/>
      <c r="BD14" s="37"/>
      <c r="BE14" s="37"/>
      <c r="BF14" s="37"/>
      <c r="BG14" s="37"/>
      <c r="BH14" s="37"/>
      <c r="BI14" s="37"/>
      <c r="BJ14" s="37"/>
      <c r="BK14" s="37">
        <f t="shared" si="6"/>
        <v>0</v>
      </c>
      <c r="BL14" s="37"/>
      <c r="BM14" s="50" t="str">
        <f t="shared" si="7"/>
        <v/>
      </c>
      <c r="BN14" s="37"/>
      <c r="BO14" s="37"/>
      <c r="BP14" s="37"/>
    </row>
    <row r="15" customHeight="1" spans="1:68">
      <c r="A15" s="13" t="str">
        <f t="shared" si="0"/>
        <v/>
      </c>
      <c r="B15" s="14"/>
      <c r="C15" s="14"/>
      <c r="D15" s="14"/>
      <c r="E15" s="14"/>
      <c r="F15" s="14"/>
      <c r="G15" s="14"/>
      <c r="H15" s="8"/>
      <c r="I15" s="8"/>
      <c r="J15" s="8"/>
      <c r="K15" s="8"/>
      <c r="L15" s="8"/>
      <c r="M15" s="8"/>
      <c r="N15" s="8"/>
      <c r="O15" s="21">
        <f t="shared" si="1"/>
        <v>0</v>
      </c>
      <c r="P15" s="8"/>
      <c r="Q15" s="8"/>
      <c r="R15" s="8"/>
      <c r="S15" s="8"/>
      <c r="T15" s="21">
        <f t="shared" si="2"/>
        <v>0</v>
      </c>
      <c r="U15" s="8"/>
      <c r="V15" s="21">
        <f t="shared" si="3"/>
        <v>0</v>
      </c>
      <c r="W15" s="21">
        <f t="shared" si="3"/>
        <v>0</v>
      </c>
      <c r="X15" s="21">
        <f t="shared" si="3"/>
        <v>0</v>
      </c>
      <c r="Y15" s="21">
        <f t="shared" si="4"/>
        <v>0</v>
      </c>
      <c r="Z15" s="21">
        <f t="shared" si="3"/>
        <v>0</v>
      </c>
      <c r="AA15" s="21"/>
      <c r="AB15" s="21"/>
      <c r="AC15" s="21"/>
      <c r="AD15" s="21"/>
      <c r="AE15" s="21" t="str">
        <f t="shared" si="5"/>
        <v/>
      </c>
      <c r="AF15" s="17"/>
      <c r="AH15" s="26"/>
      <c r="AI15" s="26"/>
      <c r="AJ15" s="26"/>
      <c r="AK15" s="26"/>
      <c r="AL15" s="26"/>
      <c r="AM15" s="26"/>
      <c r="AN15" s="26"/>
      <c r="AO15" s="26"/>
      <c r="AP15" s="26"/>
      <c r="AQ15" s="26"/>
      <c r="AR15" s="26"/>
      <c r="AS15" s="26"/>
      <c r="AT15" s="38"/>
      <c r="AU15" s="37"/>
      <c r="AV15" s="26"/>
      <c r="AW15" s="37"/>
      <c r="AX15" s="37"/>
      <c r="AY15" s="37"/>
      <c r="AZ15" s="37"/>
      <c r="BA15" s="37"/>
      <c r="BB15" s="37"/>
      <c r="BC15" s="37"/>
      <c r="BD15" s="37"/>
      <c r="BE15" s="37"/>
      <c r="BF15" s="37"/>
      <c r="BG15" s="37"/>
      <c r="BH15" s="37"/>
      <c r="BI15" s="37"/>
      <c r="BJ15" s="37"/>
      <c r="BK15" s="37">
        <f t="shared" si="6"/>
        <v>0</v>
      </c>
      <c r="BL15" s="37"/>
      <c r="BM15" s="50" t="str">
        <f t="shared" si="7"/>
        <v/>
      </c>
      <c r="BN15" s="37"/>
      <c r="BO15" s="37"/>
      <c r="BP15" s="37"/>
    </row>
    <row r="16" customHeight="1" spans="1:68">
      <c r="A16" s="13" t="str">
        <f t="shared" si="0"/>
        <v/>
      </c>
      <c r="B16" s="14"/>
      <c r="C16" s="14"/>
      <c r="D16" s="14"/>
      <c r="E16" s="14"/>
      <c r="F16" s="14"/>
      <c r="G16" s="14"/>
      <c r="H16" s="8"/>
      <c r="I16" s="8"/>
      <c r="J16" s="8"/>
      <c r="K16" s="8"/>
      <c r="L16" s="8"/>
      <c r="M16" s="8"/>
      <c r="N16" s="8"/>
      <c r="O16" s="21">
        <f t="shared" si="1"/>
        <v>0</v>
      </c>
      <c r="P16" s="8"/>
      <c r="Q16" s="8"/>
      <c r="R16" s="8"/>
      <c r="S16" s="8"/>
      <c r="T16" s="21">
        <f t="shared" si="2"/>
        <v>0</v>
      </c>
      <c r="U16" s="8"/>
      <c r="V16" s="21">
        <f t="shared" si="3"/>
        <v>0</v>
      </c>
      <c r="W16" s="21">
        <f t="shared" si="3"/>
        <v>0</v>
      </c>
      <c r="X16" s="21">
        <f t="shared" si="3"/>
        <v>0</v>
      </c>
      <c r="Y16" s="21">
        <f t="shared" si="4"/>
        <v>0</v>
      </c>
      <c r="Z16" s="21">
        <f t="shared" si="3"/>
        <v>0</v>
      </c>
      <c r="AA16" s="21"/>
      <c r="AB16" s="21"/>
      <c r="AC16" s="21"/>
      <c r="AD16" s="21"/>
      <c r="AE16" s="21" t="str">
        <f t="shared" si="5"/>
        <v/>
      </c>
      <c r="AF16" s="17"/>
      <c r="AH16" s="26"/>
      <c r="AI16" s="26"/>
      <c r="AJ16" s="26"/>
      <c r="AK16" s="26"/>
      <c r="AL16" s="26"/>
      <c r="AM16" s="26"/>
      <c r="AN16" s="26"/>
      <c r="AO16" s="26"/>
      <c r="AP16" s="26"/>
      <c r="AQ16" s="26"/>
      <c r="AR16" s="26"/>
      <c r="AS16" s="26"/>
      <c r="AT16" s="38"/>
      <c r="AU16" s="37"/>
      <c r="AV16" s="26"/>
      <c r="AW16" s="37"/>
      <c r="AX16" s="37"/>
      <c r="AY16" s="37"/>
      <c r="AZ16" s="37"/>
      <c r="BA16" s="37"/>
      <c r="BB16" s="37"/>
      <c r="BC16" s="37"/>
      <c r="BD16" s="37"/>
      <c r="BE16" s="37"/>
      <c r="BF16" s="37"/>
      <c r="BG16" s="37"/>
      <c r="BH16" s="37"/>
      <c r="BI16" s="37"/>
      <c r="BJ16" s="37"/>
      <c r="BK16" s="37">
        <f t="shared" si="6"/>
        <v>0</v>
      </c>
      <c r="BL16" s="37"/>
      <c r="BM16" s="50" t="str">
        <f t="shared" si="7"/>
        <v/>
      </c>
      <c r="BN16" s="37"/>
      <c r="BO16" s="37"/>
      <c r="BP16" s="37"/>
    </row>
    <row r="17" customHeight="1" spans="1:68">
      <c r="A17" s="13" t="str">
        <f t="shared" si="0"/>
        <v/>
      </c>
      <c r="B17" s="14"/>
      <c r="C17" s="14"/>
      <c r="D17" s="14"/>
      <c r="E17" s="14"/>
      <c r="F17" s="14"/>
      <c r="G17" s="14"/>
      <c r="H17" s="8"/>
      <c r="I17" s="8"/>
      <c r="J17" s="8"/>
      <c r="K17" s="8"/>
      <c r="L17" s="8"/>
      <c r="M17" s="8"/>
      <c r="N17" s="8"/>
      <c r="O17" s="21">
        <f t="shared" si="1"/>
        <v>0</v>
      </c>
      <c r="P17" s="8"/>
      <c r="Q17" s="8"/>
      <c r="R17" s="8"/>
      <c r="S17" s="8"/>
      <c r="T17" s="21">
        <f t="shared" si="2"/>
        <v>0</v>
      </c>
      <c r="U17" s="8"/>
      <c r="V17" s="21">
        <f t="shared" si="3"/>
        <v>0</v>
      </c>
      <c r="W17" s="21">
        <f t="shared" si="3"/>
        <v>0</v>
      </c>
      <c r="X17" s="21">
        <f t="shared" si="3"/>
        <v>0</v>
      </c>
      <c r="Y17" s="21">
        <f t="shared" si="4"/>
        <v>0</v>
      </c>
      <c r="Z17" s="21">
        <f t="shared" si="3"/>
        <v>0</v>
      </c>
      <c r="AA17" s="21"/>
      <c r="AB17" s="21"/>
      <c r="AC17" s="21"/>
      <c r="AD17" s="21"/>
      <c r="AE17" s="21" t="str">
        <f t="shared" si="5"/>
        <v/>
      </c>
      <c r="AF17" s="17"/>
      <c r="AH17" s="26"/>
      <c r="AI17" s="26"/>
      <c r="AJ17" s="26"/>
      <c r="AK17" s="26"/>
      <c r="AL17" s="26"/>
      <c r="AM17" s="26"/>
      <c r="AN17" s="26"/>
      <c r="AO17" s="26"/>
      <c r="AP17" s="26"/>
      <c r="AQ17" s="26"/>
      <c r="AR17" s="26"/>
      <c r="AS17" s="26"/>
      <c r="AT17" s="38"/>
      <c r="AU17" s="37"/>
      <c r="AV17" s="26"/>
      <c r="AW17" s="37"/>
      <c r="AX17" s="37"/>
      <c r="AY17" s="37"/>
      <c r="AZ17" s="37"/>
      <c r="BA17" s="37"/>
      <c r="BB17" s="37"/>
      <c r="BC17" s="37"/>
      <c r="BD17" s="37"/>
      <c r="BE17" s="37"/>
      <c r="BF17" s="37"/>
      <c r="BG17" s="37"/>
      <c r="BH17" s="37"/>
      <c r="BI17" s="37"/>
      <c r="BJ17" s="37"/>
      <c r="BK17" s="37">
        <f t="shared" si="6"/>
        <v>0</v>
      </c>
      <c r="BL17" s="37"/>
      <c r="BM17" s="50" t="str">
        <f t="shared" si="7"/>
        <v/>
      </c>
      <c r="BN17" s="37"/>
      <c r="BO17" s="37"/>
      <c r="BP17" s="37"/>
    </row>
    <row r="18" customHeight="1" spans="1:68">
      <c r="A18" s="13" t="str">
        <f t="shared" si="0"/>
        <v/>
      </c>
      <c r="B18" s="14"/>
      <c r="C18" s="14"/>
      <c r="D18" s="14"/>
      <c r="E18" s="14"/>
      <c r="F18" s="14"/>
      <c r="G18" s="14"/>
      <c r="H18" s="8"/>
      <c r="I18" s="8"/>
      <c r="J18" s="8"/>
      <c r="K18" s="8"/>
      <c r="L18" s="8"/>
      <c r="M18" s="8"/>
      <c r="N18" s="8"/>
      <c r="O18" s="21">
        <f t="shared" si="1"/>
        <v>0</v>
      </c>
      <c r="P18" s="8"/>
      <c r="Q18" s="8"/>
      <c r="R18" s="8"/>
      <c r="S18" s="8"/>
      <c r="T18" s="21">
        <f t="shared" si="2"/>
        <v>0</v>
      </c>
      <c r="U18" s="8"/>
      <c r="V18" s="21">
        <f t="shared" si="3"/>
        <v>0</v>
      </c>
      <c r="W18" s="21">
        <f t="shared" si="3"/>
        <v>0</v>
      </c>
      <c r="X18" s="21">
        <f t="shared" si="3"/>
        <v>0</v>
      </c>
      <c r="Y18" s="21">
        <f t="shared" si="4"/>
        <v>0</v>
      </c>
      <c r="Z18" s="21">
        <f t="shared" si="3"/>
        <v>0</v>
      </c>
      <c r="AA18" s="21"/>
      <c r="AB18" s="21"/>
      <c r="AC18" s="21"/>
      <c r="AD18" s="21"/>
      <c r="AE18" s="21" t="str">
        <f t="shared" si="5"/>
        <v/>
      </c>
      <c r="AF18" s="17"/>
      <c r="AH18" s="26"/>
      <c r="AI18" s="26"/>
      <c r="AJ18" s="26"/>
      <c r="AK18" s="26"/>
      <c r="AL18" s="26"/>
      <c r="AM18" s="26"/>
      <c r="AN18" s="26"/>
      <c r="AO18" s="26"/>
      <c r="AP18" s="26"/>
      <c r="AQ18" s="26"/>
      <c r="AR18" s="26"/>
      <c r="AS18" s="26"/>
      <c r="AT18" s="38"/>
      <c r="AU18" s="37"/>
      <c r="AV18" s="26"/>
      <c r="AW18" s="37"/>
      <c r="AX18" s="37"/>
      <c r="AY18" s="37"/>
      <c r="AZ18" s="37"/>
      <c r="BA18" s="37"/>
      <c r="BB18" s="37"/>
      <c r="BC18" s="37"/>
      <c r="BD18" s="37"/>
      <c r="BE18" s="37"/>
      <c r="BF18" s="37"/>
      <c r="BG18" s="37"/>
      <c r="BH18" s="37"/>
      <c r="BI18" s="37"/>
      <c r="BJ18" s="37"/>
      <c r="BK18" s="37">
        <f t="shared" si="6"/>
        <v>0</v>
      </c>
      <c r="BL18" s="37"/>
      <c r="BM18" s="50" t="str">
        <f t="shared" si="7"/>
        <v/>
      </c>
      <c r="BN18" s="37"/>
      <c r="BO18" s="37"/>
      <c r="BP18" s="37"/>
    </row>
    <row r="19" customHeight="1" spans="1:68">
      <c r="A19" s="13" t="str">
        <f t="shared" si="0"/>
        <v/>
      </c>
      <c r="B19" s="14"/>
      <c r="C19" s="14"/>
      <c r="D19" s="14"/>
      <c r="E19" s="14"/>
      <c r="F19" s="14"/>
      <c r="G19" s="14"/>
      <c r="H19" s="8"/>
      <c r="I19" s="8"/>
      <c r="J19" s="8"/>
      <c r="K19" s="8"/>
      <c r="L19" s="8"/>
      <c r="M19" s="8"/>
      <c r="N19" s="8"/>
      <c r="O19" s="21">
        <f t="shared" si="1"/>
        <v>0</v>
      </c>
      <c r="P19" s="8"/>
      <c r="Q19" s="8"/>
      <c r="R19" s="8"/>
      <c r="S19" s="8"/>
      <c r="T19" s="21">
        <f t="shared" si="2"/>
        <v>0</v>
      </c>
      <c r="U19" s="8"/>
      <c r="V19" s="21">
        <f t="shared" si="3"/>
        <v>0</v>
      </c>
      <c r="W19" s="21">
        <f t="shared" si="3"/>
        <v>0</v>
      </c>
      <c r="X19" s="21">
        <f t="shared" si="3"/>
        <v>0</v>
      </c>
      <c r="Y19" s="21">
        <f t="shared" si="4"/>
        <v>0</v>
      </c>
      <c r="Z19" s="21">
        <f t="shared" si="3"/>
        <v>0</v>
      </c>
      <c r="AA19" s="21"/>
      <c r="AB19" s="21"/>
      <c r="AC19" s="21"/>
      <c r="AD19" s="21"/>
      <c r="AE19" s="21" t="str">
        <f t="shared" si="5"/>
        <v/>
      </c>
      <c r="AF19" s="17"/>
      <c r="AH19" s="26"/>
      <c r="AI19" s="26"/>
      <c r="AJ19" s="26"/>
      <c r="AK19" s="26"/>
      <c r="AL19" s="26"/>
      <c r="AM19" s="26"/>
      <c r="AN19" s="26"/>
      <c r="AO19" s="26"/>
      <c r="AP19" s="26"/>
      <c r="AQ19" s="26"/>
      <c r="AR19" s="26"/>
      <c r="AS19" s="26"/>
      <c r="AT19" s="38"/>
      <c r="AU19" s="37"/>
      <c r="AV19" s="26"/>
      <c r="AW19" s="37"/>
      <c r="AX19" s="37"/>
      <c r="AY19" s="37"/>
      <c r="AZ19" s="37"/>
      <c r="BA19" s="37"/>
      <c r="BB19" s="37"/>
      <c r="BC19" s="37"/>
      <c r="BD19" s="37"/>
      <c r="BE19" s="37"/>
      <c r="BF19" s="37"/>
      <c r="BG19" s="37"/>
      <c r="BH19" s="37"/>
      <c r="BI19" s="37"/>
      <c r="BJ19" s="37"/>
      <c r="BK19" s="37">
        <f t="shared" si="6"/>
        <v>0</v>
      </c>
      <c r="BL19" s="37"/>
      <c r="BM19" s="50" t="str">
        <f t="shared" si="7"/>
        <v/>
      </c>
      <c r="BN19" s="37"/>
      <c r="BO19" s="37"/>
      <c r="BP19" s="37"/>
    </row>
    <row r="20" customHeight="1" spans="1:68">
      <c r="A20" s="13" t="str">
        <f t="shared" si="0"/>
        <v/>
      </c>
      <c r="B20" s="14"/>
      <c r="C20" s="14"/>
      <c r="D20" s="14"/>
      <c r="E20" s="14"/>
      <c r="F20" s="14"/>
      <c r="G20" s="14"/>
      <c r="H20" s="8"/>
      <c r="I20" s="8"/>
      <c r="J20" s="8"/>
      <c r="K20" s="8"/>
      <c r="L20" s="8"/>
      <c r="M20" s="8"/>
      <c r="N20" s="8"/>
      <c r="O20" s="21">
        <f t="shared" si="1"/>
        <v>0</v>
      </c>
      <c r="P20" s="8"/>
      <c r="Q20" s="8"/>
      <c r="R20" s="8"/>
      <c r="S20" s="8"/>
      <c r="T20" s="21">
        <f t="shared" si="2"/>
        <v>0</v>
      </c>
      <c r="U20" s="8"/>
      <c r="V20" s="21">
        <f t="shared" si="3"/>
        <v>0</v>
      </c>
      <c r="W20" s="21">
        <f t="shared" si="3"/>
        <v>0</v>
      </c>
      <c r="X20" s="21">
        <f t="shared" si="3"/>
        <v>0</v>
      </c>
      <c r="Y20" s="21">
        <f t="shared" si="4"/>
        <v>0</v>
      </c>
      <c r="Z20" s="21">
        <f t="shared" si="3"/>
        <v>0</v>
      </c>
      <c r="AA20" s="21"/>
      <c r="AB20" s="21"/>
      <c r="AC20" s="21"/>
      <c r="AD20" s="21"/>
      <c r="AE20" s="21" t="str">
        <f t="shared" si="5"/>
        <v/>
      </c>
      <c r="AF20" s="17"/>
      <c r="AH20" s="26"/>
      <c r="AI20" s="26"/>
      <c r="AJ20" s="26"/>
      <c r="AK20" s="26"/>
      <c r="AL20" s="26"/>
      <c r="AM20" s="26"/>
      <c r="AN20" s="26"/>
      <c r="AO20" s="26"/>
      <c r="AP20" s="26"/>
      <c r="AQ20" s="26"/>
      <c r="AR20" s="26"/>
      <c r="AS20" s="26"/>
      <c r="AT20" s="38"/>
      <c r="AU20" s="37"/>
      <c r="AV20" s="26"/>
      <c r="AW20" s="37"/>
      <c r="AX20" s="37"/>
      <c r="AY20" s="37"/>
      <c r="AZ20" s="37"/>
      <c r="BA20" s="37"/>
      <c r="BB20" s="37"/>
      <c r="BC20" s="37"/>
      <c r="BD20" s="37"/>
      <c r="BE20" s="37"/>
      <c r="BF20" s="37"/>
      <c r="BG20" s="37"/>
      <c r="BH20" s="37"/>
      <c r="BI20" s="37"/>
      <c r="BJ20" s="37"/>
      <c r="BK20" s="37">
        <f t="shared" si="6"/>
        <v>0</v>
      </c>
      <c r="BL20" s="37"/>
      <c r="BM20" s="50" t="str">
        <f t="shared" si="7"/>
        <v/>
      </c>
      <c r="BN20" s="37"/>
      <c r="BO20" s="37"/>
      <c r="BP20" s="37"/>
    </row>
    <row r="21" customHeight="1" spans="1:68">
      <c r="A21" s="13" t="str">
        <f t="shared" si="0"/>
        <v/>
      </c>
      <c r="B21" s="14"/>
      <c r="C21" s="14"/>
      <c r="D21" s="14"/>
      <c r="E21" s="14"/>
      <c r="F21" s="14"/>
      <c r="G21" s="14"/>
      <c r="H21" s="8"/>
      <c r="I21" s="8"/>
      <c r="J21" s="8"/>
      <c r="K21" s="8"/>
      <c r="L21" s="8"/>
      <c r="M21" s="8"/>
      <c r="N21" s="8"/>
      <c r="O21" s="21">
        <f t="shared" si="1"/>
        <v>0</v>
      </c>
      <c r="P21" s="8"/>
      <c r="Q21" s="8"/>
      <c r="R21" s="8"/>
      <c r="S21" s="8"/>
      <c r="T21" s="21">
        <f t="shared" si="2"/>
        <v>0</v>
      </c>
      <c r="U21" s="8"/>
      <c r="V21" s="21">
        <f t="shared" si="3"/>
        <v>0</v>
      </c>
      <c r="W21" s="21">
        <f t="shared" si="3"/>
        <v>0</v>
      </c>
      <c r="X21" s="21">
        <f t="shared" si="3"/>
        <v>0</v>
      </c>
      <c r="Y21" s="21">
        <f t="shared" si="4"/>
        <v>0</v>
      </c>
      <c r="Z21" s="21">
        <f t="shared" si="3"/>
        <v>0</v>
      </c>
      <c r="AA21" s="21"/>
      <c r="AB21" s="21"/>
      <c r="AC21" s="21"/>
      <c r="AD21" s="21"/>
      <c r="AE21" s="21" t="str">
        <f t="shared" si="5"/>
        <v/>
      </c>
      <c r="AF21" s="17"/>
      <c r="AH21" s="26"/>
      <c r="AI21" s="26"/>
      <c r="AJ21" s="26"/>
      <c r="AK21" s="26"/>
      <c r="AL21" s="26"/>
      <c r="AM21" s="26"/>
      <c r="AN21" s="26"/>
      <c r="AO21" s="26"/>
      <c r="AP21" s="26"/>
      <c r="AQ21" s="26"/>
      <c r="AR21" s="26"/>
      <c r="AS21" s="26"/>
      <c r="AT21" s="38"/>
      <c r="AU21" s="37"/>
      <c r="AV21" s="26"/>
      <c r="AW21" s="37"/>
      <c r="AX21" s="37"/>
      <c r="AY21" s="37"/>
      <c r="AZ21" s="37"/>
      <c r="BA21" s="37"/>
      <c r="BB21" s="37"/>
      <c r="BC21" s="37"/>
      <c r="BD21" s="37"/>
      <c r="BE21" s="37"/>
      <c r="BF21" s="37"/>
      <c r="BG21" s="37"/>
      <c r="BH21" s="37"/>
      <c r="BI21" s="37"/>
      <c r="BJ21" s="37"/>
      <c r="BK21" s="37">
        <f t="shared" si="6"/>
        <v>0</v>
      </c>
      <c r="BL21" s="37"/>
      <c r="BM21" s="50" t="str">
        <f t="shared" si="7"/>
        <v/>
      </c>
      <c r="BN21" s="37"/>
      <c r="BO21" s="37"/>
      <c r="BP21" s="37"/>
    </row>
    <row r="22" customHeight="1" spans="1:68">
      <c r="A22" s="13" t="str">
        <f t="shared" si="0"/>
        <v/>
      </c>
      <c r="B22" s="14"/>
      <c r="C22" s="14"/>
      <c r="D22" s="14"/>
      <c r="E22" s="14"/>
      <c r="F22" s="14"/>
      <c r="G22" s="14"/>
      <c r="H22" s="8"/>
      <c r="I22" s="8"/>
      <c r="J22" s="8"/>
      <c r="K22" s="8"/>
      <c r="L22" s="8"/>
      <c r="M22" s="8"/>
      <c r="N22" s="8"/>
      <c r="O22" s="21">
        <f t="shared" si="1"/>
        <v>0</v>
      </c>
      <c r="P22" s="8"/>
      <c r="Q22" s="8"/>
      <c r="R22" s="8"/>
      <c r="S22" s="8"/>
      <c r="T22" s="21">
        <f t="shared" si="2"/>
        <v>0</v>
      </c>
      <c r="U22" s="8"/>
      <c r="V22" s="21">
        <f t="shared" si="3"/>
        <v>0</v>
      </c>
      <c r="W22" s="21">
        <f t="shared" si="3"/>
        <v>0</v>
      </c>
      <c r="X22" s="21">
        <f t="shared" si="3"/>
        <v>0</v>
      </c>
      <c r="Y22" s="21">
        <f t="shared" si="4"/>
        <v>0</v>
      </c>
      <c r="Z22" s="21">
        <f t="shared" si="3"/>
        <v>0</v>
      </c>
      <c r="AA22" s="21"/>
      <c r="AB22" s="21"/>
      <c r="AC22" s="21"/>
      <c r="AD22" s="21"/>
      <c r="AE22" s="21" t="str">
        <f t="shared" si="5"/>
        <v/>
      </c>
      <c r="AF22" s="17"/>
      <c r="AH22" s="26"/>
      <c r="AI22" s="26"/>
      <c r="AJ22" s="26"/>
      <c r="AK22" s="26"/>
      <c r="AL22" s="26"/>
      <c r="AM22" s="26"/>
      <c r="AN22" s="26"/>
      <c r="AO22" s="26"/>
      <c r="AP22" s="26"/>
      <c r="AQ22" s="26"/>
      <c r="AR22" s="26"/>
      <c r="AS22" s="26"/>
      <c r="AT22" s="38"/>
      <c r="AU22" s="37"/>
      <c r="AV22" s="26"/>
      <c r="AW22" s="37"/>
      <c r="AX22" s="37"/>
      <c r="AY22" s="37"/>
      <c r="AZ22" s="37"/>
      <c r="BA22" s="37"/>
      <c r="BB22" s="37"/>
      <c r="BC22" s="37"/>
      <c r="BD22" s="37"/>
      <c r="BE22" s="37"/>
      <c r="BF22" s="37"/>
      <c r="BG22" s="37"/>
      <c r="BH22" s="37"/>
      <c r="BI22" s="37"/>
      <c r="BJ22" s="37"/>
      <c r="BK22" s="37">
        <f t="shared" si="6"/>
        <v>0</v>
      </c>
      <c r="BL22" s="37"/>
      <c r="BM22" s="50" t="str">
        <f t="shared" si="7"/>
        <v/>
      </c>
      <c r="BN22" s="37"/>
      <c r="BO22" s="37"/>
      <c r="BP22" s="37"/>
    </row>
    <row r="23" customHeight="1" spans="1:68">
      <c r="A23" s="13" t="str">
        <f t="shared" si="0"/>
        <v/>
      </c>
      <c r="B23" s="14"/>
      <c r="C23" s="14"/>
      <c r="D23" s="14"/>
      <c r="E23" s="14"/>
      <c r="F23" s="14"/>
      <c r="G23" s="14"/>
      <c r="H23" s="8"/>
      <c r="I23" s="8"/>
      <c r="J23" s="8"/>
      <c r="K23" s="8"/>
      <c r="L23" s="8"/>
      <c r="M23" s="8"/>
      <c r="N23" s="8"/>
      <c r="O23" s="21">
        <f t="shared" si="1"/>
        <v>0</v>
      </c>
      <c r="P23" s="8"/>
      <c r="Q23" s="8"/>
      <c r="R23" s="8"/>
      <c r="S23" s="8"/>
      <c r="T23" s="21">
        <f t="shared" si="2"/>
        <v>0</v>
      </c>
      <c r="U23" s="8"/>
      <c r="V23" s="21">
        <f t="shared" si="3"/>
        <v>0</v>
      </c>
      <c r="W23" s="21">
        <f t="shared" si="3"/>
        <v>0</v>
      </c>
      <c r="X23" s="21">
        <f t="shared" si="3"/>
        <v>0</v>
      </c>
      <c r="Y23" s="21">
        <f t="shared" si="4"/>
        <v>0</v>
      </c>
      <c r="Z23" s="21">
        <f t="shared" si="3"/>
        <v>0</v>
      </c>
      <c r="AA23" s="21"/>
      <c r="AB23" s="21"/>
      <c r="AC23" s="21"/>
      <c r="AD23" s="21"/>
      <c r="AE23" s="21" t="str">
        <f t="shared" si="5"/>
        <v/>
      </c>
      <c r="AF23" s="17"/>
      <c r="AH23" s="26"/>
      <c r="AI23" s="26"/>
      <c r="AJ23" s="26"/>
      <c r="AK23" s="26"/>
      <c r="AL23" s="26"/>
      <c r="AM23" s="26"/>
      <c r="AN23" s="26"/>
      <c r="AO23" s="26"/>
      <c r="AP23" s="26"/>
      <c r="AQ23" s="26"/>
      <c r="AR23" s="26"/>
      <c r="AS23" s="26"/>
      <c r="AT23" s="38"/>
      <c r="AU23" s="37"/>
      <c r="AV23" s="26"/>
      <c r="AW23" s="37"/>
      <c r="AX23" s="37"/>
      <c r="AY23" s="37"/>
      <c r="AZ23" s="37"/>
      <c r="BA23" s="37"/>
      <c r="BB23" s="37"/>
      <c r="BC23" s="37"/>
      <c r="BD23" s="37"/>
      <c r="BE23" s="37"/>
      <c r="BF23" s="37"/>
      <c r="BG23" s="37"/>
      <c r="BH23" s="37"/>
      <c r="BI23" s="37"/>
      <c r="BJ23" s="37"/>
      <c r="BK23" s="37">
        <f t="shared" si="6"/>
        <v>0</v>
      </c>
      <c r="BL23" s="37"/>
      <c r="BM23" s="50" t="str">
        <f t="shared" si="7"/>
        <v/>
      </c>
      <c r="BN23" s="37"/>
      <c r="BO23" s="37"/>
      <c r="BP23" s="37"/>
    </row>
    <row r="24" customHeight="1" spans="1:68">
      <c r="A24" s="13" t="str">
        <f t="shared" si="0"/>
        <v/>
      </c>
      <c r="B24" s="14"/>
      <c r="C24" s="14"/>
      <c r="D24" s="14"/>
      <c r="E24" s="14"/>
      <c r="F24" s="14"/>
      <c r="G24" s="14"/>
      <c r="H24" s="8"/>
      <c r="I24" s="8"/>
      <c r="J24" s="8"/>
      <c r="K24" s="8"/>
      <c r="L24" s="8"/>
      <c r="M24" s="8"/>
      <c r="N24" s="8"/>
      <c r="O24" s="21">
        <f t="shared" si="1"/>
        <v>0</v>
      </c>
      <c r="P24" s="8"/>
      <c r="Q24" s="8"/>
      <c r="R24" s="8"/>
      <c r="S24" s="8"/>
      <c r="T24" s="21">
        <f t="shared" si="2"/>
        <v>0</v>
      </c>
      <c r="U24" s="8"/>
      <c r="V24" s="21">
        <f t="shared" si="3"/>
        <v>0</v>
      </c>
      <c r="W24" s="21">
        <f t="shared" si="3"/>
        <v>0</v>
      </c>
      <c r="X24" s="21">
        <f t="shared" si="3"/>
        <v>0</v>
      </c>
      <c r="Y24" s="21">
        <f t="shared" si="4"/>
        <v>0</v>
      </c>
      <c r="Z24" s="21">
        <f t="shared" si="3"/>
        <v>0</v>
      </c>
      <c r="AA24" s="21"/>
      <c r="AB24" s="21"/>
      <c r="AC24" s="21"/>
      <c r="AD24" s="21"/>
      <c r="AE24" s="21" t="str">
        <f t="shared" si="5"/>
        <v/>
      </c>
      <c r="AF24" s="17"/>
      <c r="AH24" s="26"/>
      <c r="AI24" s="26"/>
      <c r="AJ24" s="26"/>
      <c r="AK24" s="26"/>
      <c r="AL24" s="26"/>
      <c r="AM24" s="26"/>
      <c r="AN24" s="26"/>
      <c r="AO24" s="26"/>
      <c r="AP24" s="26"/>
      <c r="AQ24" s="26"/>
      <c r="AR24" s="26"/>
      <c r="AS24" s="26"/>
      <c r="AT24" s="38"/>
      <c r="AU24" s="37"/>
      <c r="AV24" s="26"/>
      <c r="AW24" s="37"/>
      <c r="AX24" s="37"/>
      <c r="AY24" s="37"/>
      <c r="AZ24" s="37"/>
      <c r="BA24" s="37"/>
      <c r="BB24" s="37"/>
      <c r="BC24" s="37"/>
      <c r="BD24" s="37"/>
      <c r="BE24" s="37"/>
      <c r="BF24" s="37"/>
      <c r="BG24" s="37"/>
      <c r="BH24" s="37"/>
      <c r="BI24" s="37"/>
      <c r="BJ24" s="37"/>
      <c r="BK24" s="37">
        <f t="shared" si="6"/>
        <v>0</v>
      </c>
      <c r="BL24" s="37"/>
      <c r="BM24" s="50" t="str">
        <f t="shared" si="7"/>
        <v/>
      </c>
      <c r="BN24" s="37"/>
      <c r="BO24" s="37"/>
      <c r="BP24" s="37"/>
    </row>
    <row r="25" customHeight="1" spans="1:68">
      <c r="A25" s="13" t="str">
        <f t="shared" si="0"/>
        <v/>
      </c>
      <c r="B25" s="14"/>
      <c r="C25" s="14"/>
      <c r="D25" s="14"/>
      <c r="E25" s="14"/>
      <c r="F25" s="14"/>
      <c r="G25" s="14"/>
      <c r="H25" s="8"/>
      <c r="I25" s="8"/>
      <c r="J25" s="8"/>
      <c r="K25" s="8"/>
      <c r="L25" s="8"/>
      <c r="M25" s="8"/>
      <c r="N25" s="8"/>
      <c r="O25" s="21">
        <f t="shared" si="1"/>
        <v>0</v>
      </c>
      <c r="P25" s="8"/>
      <c r="Q25" s="8"/>
      <c r="R25" s="8"/>
      <c r="S25" s="8"/>
      <c r="T25" s="21">
        <f t="shared" si="2"/>
        <v>0</v>
      </c>
      <c r="U25" s="8"/>
      <c r="V25" s="21">
        <f t="shared" si="3"/>
        <v>0</v>
      </c>
      <c r="W25" s="21">
        <f t="shared" si="3"/>
        <v>0</v>
      </c>
      <c r="X25" s="21">
        <f t="shared" si="3"/>
        <v>0</v>
      </c>
      <c r="Y25" s="21">
        <f t="shared" si="4"/>
        <v>0</v>
      </c>
      <c r="Z25" s="21">
        <f t="shared" si="3"/>
        <v>0</v>
      </c>
      <c r="AA25" s="21"/>
      <c r="AB25" s="21"/>
      <c r="AC25" s="21"/>
      <c r="AD25" s="21"/>
      <c r="AE25" s="21" t="str">
        <f t="shared" si="5"/>
        <v/>
      </c>
      <c r="AF25" s="17"/>
      <c r="AH25" s="26"/>
      <c r="AI25" s="26"/>
      <c r="AJ25" s="26"/>
      <c r="AK25" s="26"/>
      <c r="AL25" s="26"/>
      <c r="AM25" s="26"/>
      <c r="AN25" s="26"/>
      <c r="AO25" s="26"/>
      <c r="AP25" s="26"/>
      <c r="AQ25" s="26"/>
      <c r="AR25" s="26"/>
      <c r="AS25" s="26"/>
      <c r="AT25" s="38"/>
      <c r="AU25" s="37"/>
      <c r="AV25" s="26"/>
      <c r="AW25" s="37"/>
      <c r="AX25" s="37"/>
      <c r="AY25" s="37"/>
      <c r="AZ25" s="37"/>
      <c r="BA25" s="37"/>
      <c r="BB25" s="37"/>
      <c r="BC25" s="37"/>
      <c r="BD25" s="37"/>
      <c r="BE25" s="37"/>
      <c r="BF25" s="37"/>
      <c r="BG25" s="37"/>
      <c r="BH25" s="37"/>
      <c r="BI25" s="37"/>
      <c r="BJ25" s="37"/>
      <c r="BK25" s="37">
        <f t="shared" si="6"/>
        <v>0</v>
      </c>
      <c r="BL25" s="37"/>
      <c r="BM25" s="50" t="str">
        <f t="shared" si="7"/>
        <v/>
      </c>
      <c r="BN25" s="37"/>
      <c r="BO25" s="37"/>
      <c r="BP25" s="37"/>
    </row>
    <row r="26" customHeight="1" spans="1:68">
      <c r="A26" s="13" t="str">
        <f t="shared" si="0"/>
        <v/>
      </c>
      <c r="B26" s="14"/>
      <c r="C26" s="14"/>
      <c r="D26" s="14"/>
      <c r="E26" s="14"/>
      <c r="F26" s="14"/>
      <c r="G26" s="14"/>
      <c r="H26" s="8"/>
      <c r="I26" s="8"/>
      <c r="J26" s="8"/>
      <c r="K26" s="8"/>
      <c r="L26" s="8"/>
      <c r="M26" s="8"/>
      <c r="N26" s="8"/>
      <c r="O26" s="21">
        <f t="shared" si="1"/>
        <v>0</v>
      </c>
      <c r="P26" s="8"/>
      <c r="Q26" s="8"/>
      <c r="R26" s="8"/>
      <c r="S26" s="8"/>
      <c r="T26" s="21">
        <f t="shared" si="2"/>
        <v>0</v>
      </c>
      <c r="U26" s="8"/>
      <c r="V26" s="21">
        <f t="shared" ref="V26:X27" si="8">L26+Q26</f>
        <v>0</v>
      </c>
      <c r="W26" s="21">
        <f t="shared" si="8"/>
        <v>0</v>
      </c>
      <c r="X26" s="21">
        <f t="shared" si="8"/>
        <v>0</v>
      </c>
      <c r="Y26" s="21">
        <f t="shared" si="4"/>
        <v>0</v>
      </c>
      <c r="Z26" s="21">
        <f>P26+U26</f>
        <v>0</v>
      </c>
      <c r="AA26" s="21"/>
      <c r="AB26" s="21"/>
      <c r="AC26" s="21"/>
      <c r="AD26" s="21"/>
      <c r="AE26" s="21" t="str">
        <f t="shared" si="5"/>
        <v/>
      </c>
      <c r="AF26" s="17"/>
      <c r="AH26" s="26"/>
      <c r="AI26" s="26"/>
      <c r="AJ26" s="26"/>
      <c r="AK26" s="26"/>
      <c r="AL26" s="26"/>
      <c r="AM26" s="26"/>
      <c r="AN26" s="26"/>
      <c r="AO26" s="26"/>
      <c r="AP26" s="26"/>
      <c r="AQ26" s="26"/>
      <c r="AR26" s="26"/>
      <c r="AS26" s="26"/>
      <c r="AT26" s="38"/>
      <c r="AU26" s="37"/>
      <c r="AV26" s="26"/>
      <c r="AW26" s="37"/>
      <c r="AX26" s="37"/>
      <c r="AY26" s="37"/>
      <c r="AZ26" s="37"/>
      <c r="BA26" s="37"/>
      <c r="BB26" s="37"/>
      <c r="BC26" s="37"/>
      <c r="BD26" s="37"/>
      <c r="BE26" s="37"/>
      <c r="BF26" s="37"/>
      <c r="BG26" s="37"/>
      <c r="BH26" s="37"/>
      <c r="BI26" s="37"/>
      <c r="BJ26" s="37"/>
      <c r="BK26" s="37">
        <f t="shared" si="6"/>
        <v>0</v>
      </c>
      <c r="BL26" s="37"/>
      <c r="BM26" s="50" t="str">
        <f t="shared" si="7"/>
        <v/>
      </c>
      <c r="BN26" s="37"/>
      <c r="BO26" s="37"/>
      <c r="BP26" s="37"/>
    </row>
    <row r="27" customHeight="1" spans="1:68">
      <c r="A27" s="13" t="str">
        <f t="shared" si="0"/>
        <v/>
      </c>
      <c r="B27" s="14"/>
      <c r="C27" s="14"/>
      <c r="D27" s="14"/>
      <c r="E27" s="14"/>
      <c r="F27" s="14"/>
      <c r="G27" s="14"/>
      <c r="H27" s="8"/>
      <c r="I27" s="8"/>
      <c r="J27" s="8"/>
      <c r="K27" s="8"/>
      <c r="L27" s="8"/>
      <c r="M27" s="8"/>
      <c r="N27" s="8"/>
      <c r="O27" s="21">
        <f t="shared" si="1"/>
        <v>0</v>
      </c>
      <c r="P27" s="8"/>
      <c r="Q27" s="8"/>
      <c r="R27" s="8"/>
      <c r="S27" s="8"/>
      <c r="T27" s="21">
        <f t="shared" si="2"/>
        <v>0</v>
      </c>
      <c r="U27" s="8"/>
      <c r="V27" s="21">
        <f t="shared" si="8"/>
        <v>0</v>
      </c>
      <c r="W27" s="21">
        <f t="shared" si="8"/>
        <v>0</v>
      </c>
      <c r="X27" s="21">
        <f t="shared" si="8"/>
        <v>0</v>
      </c>
      <c r="Y27" s="21">
        <f t="shared" si="4"/>
        <v>0</v>
      </c>
      <c r="Z27" s="21">
        <f>P27+U27</f>
        <v>0</v>
      </c>
      <c r="AA27" s="21"/>
      <c r="AB27" s="21"/>
      <c r="AC27" s="21"/>
      <c r="AD27" s="21"/>
      <c r="AE27" s="21" t="str">
        <f t="shared" si="5"/>
        <v/>
      </c>
      <c r="AF27" s="17"/>
      <c r="AH27" s="26"/>
      <c r="AI27" s="26"/>
      <c r="AJ27" s="26"/>
      <c r="AK27" s="26"/>
      <c r="AL27" s="26"/>
      <c r="AM27" s="26"/>
      <c r="AN27" s="26"/>
      <c r="AO27" s="26"/>
      <c r="AP27" s="26"/>
      <c r="AQ27" s="26"/>
      <c r="AR27" s="26"/>
      <c r="AS27" s="26"/>
      <c r="AT27" s="38"/>
      <c r="AU27" s="37"/>
      <c r="AV27" s="26"/>
      <c r="AW27" s="37"/>
      <c r="AX27" s="37"/>
      <c r="AY27" s="37"/>
      <c r="AZ27" s="37"/>
      <c r="BA27" s="37"/>
      <c r="BB27" s="37"/>
      <c r="BC27" s="37"/>
      <c r="BD27" s="37"/>
      <c r="BE27" s="37"/>
      <c r="BF27" s="37"/>
      <c r="BG27" s="37"/>
      <c r="BH27" s="37"/>
      <c r="BI27" s="37"/>
      <c r="BJ27" s="37"/>
      <c r="BK27" s="37">
        <f t="shared" si="6"/>
        <v>0</v>
      </c>
      <c r="BL27" s="37"/>
      <c r="BM27" s="50" t="str">
        <f t="shared" si="7"/>
        <v/>
      </c>
      <c r="BN27" s="37"/>
      <c r="BO27" s="37"/>
      <c r="BP27" s="37"/>
    </row>
    <row r="28" customHeight="1" spans="1:68">
      <c r="A28" s="18" t="s">
        <v>856</v>
      </c>
      <c r="B28" s="19"/>
      <c r="C28" s="19"/>
      <c r="D28" s="20"/>
      <c r="E28" s="21"/>
      <c r="F28" s="21"/>
      <c r="G28" s="21"/>
      <c r="H28" s="21" t="s">
        <v>346</v>
      </c>
      <c r="I28" s="17"/>
      <c r="J28" s="17"/>
      <c r="K28" s="17"/>
      <c r="L28" s="17"/>
      <c r="M28" s="17"/>
      <c r="N28" s="17"/>
      <c r="O28" s="17">
        <f>SUM(O8:O27)</f>
        <v>0</v>
      </c>
      <c r="P28" s="17">
        <f>SUM(P8:P27)</f>
        <v>0</v>
      </c>
      <c r="Q28" s="17"/>
      <c r="R28" s="17"/>
      <c r="S28" s="17"/>
      <c r="T28" s="17">
        <f>SUM(T8:T27)</f>
        <v>0</v>
      </c>
      <c r="U28" s="17">
        <f>SUM(U8:U27)</f>
        <v>0</v>
      </c>
      <c r="V28" s="17"/>
      <c r="W28" s="17"/>
      <c r="X28" s="17"/>
      <c r="Y28" s="17">
        <f>SUM(Y8:Y27)</f>
        <v>0</v>
      </c>
      <c r="Z28" s="17">
        <f>SUM(Z8:Z27)</f>
        <v>0</v>
      </c>
      <c r="AA28" s="17"/>
      <c r="AB28" s="17"/>
      <c r="AC28" s="17"/>
      <c r="AD28" s="17">
        <f>SUM(AD8:AD27)</f>
        <v>0</v>
      </c>
      <c r="AE28" s="27"/>
      <c r="AF28" s="17"/>
      <c r="AH28" s="26"/>
      <c r="AI28" s="26"/>
      <c r="AJ28" s="26"/>
      <c r="AK28" s="26"/>
      <c r="AL28" s="26"/>
      <c r="AM28" s="26"/>
      <c r="AN28" s="26"/>
      <c r="AO28" s="26"/>
      <c r="AP28" s="26"/>
      <c r="AQ28" s="26"/>
      <c r="AR28" s="26"/>
      <c r="AS28" s="26"/>
      <c r="AT28" s="38"/>
      <c r="AU28" s="37"/>
      <c r="AV28" s="26"/>
      <c r="AW28" s="37"/>
      <c r="AX28" s="37"/>
      <c r="AY28" s="37"/>
      <c r="AZ28" s="37"/>
      <c r="BA28" s="37"/>
      <c r="BB28" s="37"/>
      <c r="BC28" s="37"/>
      <c r="BD28" s="37"/>
      <c r="BE28" s="37"/>
      <c r="BF28" s="37"/>
      <c r="BG28" s="37"/>
      <c r="BH28" s="37"/>
      <c r="BI28" s="37"/>
      <c r="BJ28" s="37"/>
      <c r="BK28" s="37">
        <f t="shared" si="6"/>
        <v>0</v>
      </c>
      <c r="BL28" s="37"/>
      <c r="BM28" s="50" t="str">
        <f t="shared" si="7"/>
        <v/>
      </c>
      <c r="BN28" s="37"/>
      <c r="BO28" s="37"/>
      <c r="BP28" s="37"/>
    </row>
    <row r="29" customHeight="1" spans="1:68">
      <c r="A29" s="18" t="s">
        <v>857</v>
      </c>
      <c r="B29" s="19"/>
      <c r="C29" s="19"/>
      <c r="D29" s="20"/>
      <c r="E29" s="21"/>
      <c r="F29" s="21"/>
      <c r="G29" s="21"/>
      <c r="H29" s="21" t="s">
        <v>346</v>
      </c>
      <c r="I29" s="17"/>
      <c r="J29" s="17"/>
      <c r="K29" s="17"/>
      <c r="L29" s="17"/>
      <c r="M29" s="17"/>
      <c r="N29" s="17"/>
      <c r="O29" s="17">
        <f>P28</f>
        <v>0</v>
      </c>
      <c r="P29" s="17"/>
      <c r="Q29" s="17"/>
      <c r="R29" s="17"/>
      <c r="S29" s="17"/>
      <c r="T29" s="17">
        <f>U28</f>
        <v>0</v>
      </c>
      <c r="U29" s="17"/>
      <c r="V29" s="17"/>
      <c r="W29" s="17"/>
      <c r="X29" s="17"/>
      <c r="Y29" s="17">
        <f>Z28</f>
        <v>0</v>
      </c>
      <c r="Z29" s="17"/>
      <c r="AA29" s="17"/>
      <c r="AB29" s="17"/>
      <c r="AC29" s="17"/>
      <c r="AD29" s="17"/>
      <c r="AE29" s="27"/>
      <c r="AF29" s="17"/>
      <c r="AH29" s="26"/>
      <c r="AI29" s="26"/>
      <c r="AJ29" s="26"/>
      <c r="AK29" s="26"/>
      <c r="AL29" s="26"/>
      <c r="AM29" s="26"/>
      <c r="AN29" s="26"/>
      <c r="AO29" s="26"/>
      <c r="AP29" s="26"/>
      <c r="AQ29" s="26"/>
      <c r="AR29" s="26"/>
      <c r="AS29" s="26"/>
      <c r="AT29" s="38"/>
      <c r="AU29" s="37"/>
      <c r="AV29" s="26"/>
      <c r="AW29" s="37"/>
      <c r="AX29" s="37"/>
      <c r="AY29" s="37"/>
      <c r="AZ29" s="37"/>
      <c r="BA29" s="37"/>
      <c r="BB29" s="37"/>
      <c r="BC29" s="37"/>
      <c r="BD29" s="37"/>
      <c r="BE29" s="37"/>
      <c r="BF29" s="37"/>
      <c r="BG29" s="37"/>
      <c r="BH29" s="37"/>
      <c r="BI29" s="37"/>
      <c r="BJ29" s="37"/>
      <c r="BK29" s="37">
        <f t="shared" si="6"/>
        <v>0</v>
      </c>
      <c r="BL29" s="37"/>
      <c r="BM29" s="50" t="str">
        <f t="shared" si="7"/>
        <v/>
      </c>
      <c r="BN29" s="37"/>
      <c r="BO29" s="37"/>
      <c r="BP29" s="37"/>
    </row>
    <row r="30" customHeight="1" spans="1:68">
      <c r="A30" s="18" t="s">
        <v>858</v>
      </c>
      <c r="B30" s="19"/>
      <c r="C30" s="19"/>
      <c r="D30" s="20"/>
      <c r="E30" s="21"/>
      <c r="F30" s="21"/>
      <c r="G30" s="21"/>
      <c r="H30" s="21" t="s">
        <v>346</v>
      </c>
      <c r="I30" s="17"/>
      <c r="J30" s="17"/>
      <c r="K30" s="17"/>
      <c r="L30" s="17"/>
      <c r="M30" s="17"/>
      <c r="N30" s="17"/>
      <c r="O30" s="17">
        <f>O28-O29</f>
        <v>0</v>
      </c>
      <c r="P30" s="17"/>
      <c r="Q30" s="17"/>
      <c r="R30" s="17"/>
      <c r="S30" s="17"/>
      <c r="T30" s="17">
        <f>T28-T29</f>
        <v>0</v>
      </c>
      <c r="U30" s="17"/>
      <c r="V30" s="17"/>
      <c r="W30" s="17"/>
      <c r="X30" s="17"/>
      <c r="Y30" s="17">
        <f>Y28-Y29</f>
        <v>0</v>
      </c>
      <c r="Z30" s="17"/>
      <c r="AA30" s="17"/>
      <c r="AB30" s="17"/>
      <c r="AC30" s="17"/>
      <c r="AD30" s="17">
        <f>AD28</f>
        <v>0</v>
      </c>
      <c r="AE30" s="27" t="str">
        <f>IF(Y30=0,"",(AD30-Y30)/Y30*100)</f>
        <v/>
      </c>
      <c r="AF30" s="17"/>
      <c r="AH30" s="26"/>
      <c r="AI30" s="26"/>
      <c r="AJ30" s="26"/>
      <c r="AK30" s="26"/>
      <c r="AL30" s="26"/>
      <c r="AM30" s="26"/>
      <c r="AN30" s="26"/>
      <c r="AO30" s="26"/>
      <c r="AP30" s="26"/>
      <c r="AQ30" s="26"/>
      <c r="AR30" s="26"/>
      <c r="AS30" s="26"/>
      <c r="AT30" s="38"/>
      <c r="AU30" s="37"/>
      <c r="AV30" s="26"/>
      <c r="AW30" s="37"/>
      <c r="AX30" s="37"/>
      <c r="AY30" s="37"/>
      <c r="AZ30" s="37"/>
      <c r="BA30" s="37"/>
      <c r="BB30" s="37"/>
      <c r="BC30" s="37"/>
      <c r="BD30" s="37"/>
      <c r="BE30" s="37"/>
      <c r="BF30" s="37"/>
      <c r="BG30" s="37"/>
      <c r="BH30" s="37"/>
      <c r="BI30" s="37"/>
      <c r="BJ30" s="37"/>
      <c r="BK30" s="37">
        <f t="shared" si="6"/>
        <v>0</v>
      </c>
      <c r="BL30" s="37"/>
      <c r="BM30" s="50" t="str">
        <f t="shared" si="7"/>
        <v/>
      </c>
      <c r="BN30" s="37"/>
      <c r="BO30" s="37"/>
      <c r="BP30" s="37"/>
    </row>
    <row r="31" customHeight="1" spans="1:30">
      <c r="A31" s="3" t="str">
        <f>基本信息输入表!$K$6&amp;"填表人："&amp;基本信息输入表!$M$58</f>
        <v>产权持有单位填表人：王若初</v>
      </c>
      <c r="AD31" s="3" t="str">
        <f>"评估人员："&amp;基本信息输入表!$Q$58</f>
        <v>评估人员：王秀红</v>
      </c>
    </row>
    <row r="32" customHeight="1" spans="1:1">
      <c r="A32" s="3" t="str">
        <f>"填表日期："&amp;YEAR(基本信息输入表!$O$58)&amp;"年"&amp;MONTH(基本信息输入表!$O$58)&amp;"月"&amp;DAY(基本信息输入表!$O$58)&amp;"日"</f>
        <v>填表日期：2021年11月29日</v>
      </c>
    </row>
    <row r="33" customHeight="1" spans="33:33">
      <c r="AG33" s="28" t="s">
        <v>310</v>
      </c>
    </row>
  </sheetData>
  <mergeCells count="48">
    <mergeCell ref="A2:AF2"/>
    <mergeCell ref="A3:AF3"/>
    <mergeCell ref="AH5:AN5"/>
    <mergeCell ref="AO5:BA5"/>
    <mergeCell ref="BB5:BL5"/>
    <mergeCell ref="BM5:BP5"/>
    <mergeCell ref="L6:P6"/>
    <mergeCell ref="Q6:U6"/>
    <mergeCell ref="V6:Y6"/>
    <mergeCell ref="AA6:AD6"/>
    <mergeCell ref="AO6:AU6"/>
    <mergeCell ref="AV6:AW6"/>
    <mergeCell ref="AX6:AY6"/>
    <mergeCell ref="BC6:BD6"/>
    <mergeCell ref="BE6:BJ6"/>
    <mergeCell ref="A28:D28"/>
    <mergeCell ref="A29:D29"/>
    <mergeCell ref="A30:D30"/>
    <mergeCell ref="A6:A7"/>
    <mergeCell ref="B6:B7"/>
    <mergeCell ref="C6:C7"/>
    <mergeCell ref="D6:D7"/>
    <mergeCell ref="E6:E7"/>
    <mergeCell ref="F6:F7"/>
    <mergeCell ref="G6:G7"/>
    <mergeCell ref="H6:H7"/>
    <mergeCell ref="I6:I7"/>
    <mergeCell ref="J6:J7"/>
    <mergeCell ref="K6:K7"/>
    <mergeCell ref="Z6:Z7"/>
    <mergeCell ref="AE6:AE7"/>
    <mergeCell ref="AF6:AF7"/>
    <mergeCell ref="AH6:AH7"/>
    <mergeCell ref="AI6:AI7"/>
    <mergeCell ref="AJ6:AJ7"/>
    <mergeCell ref="AK6:AK7"/>
    <mergeCell ref="AL6:AL7"/>
    <mergeCell ref="AM6:AM7"/>
    <mergeCell ref="AN6:AN7"/>
    <mergeCell ref="AZ6:AZ7"/>
    <mergeCell ref="BA6:BA7"/>
    <mergeCell ref="BB6:BB7"/>
    <mergeCell ref="BK6:BK7"/>
    <mergeCell ref="BL6:BL7"/>
    <mergeCell ref="BM6:BM7"/>
    <mergeCell ref="BN6:BN7"/>
    <mergeCell ref="BO6:BO7"/>
    <mergeCell ref="BP6:BP7"/>
  </mergeCells>
  <dataValidations count="3">
    <dataValidation type="list" allowBlank="1" showInputMessage="1" showErrorMessage="1" sqref="AV8:AV30">
      <formula1>基本信息输入表!$A$119:$A$121</formula1>
    </dataValidation>
    <dataValidation type="list" allowBlank="1" showInputMessage="1" showErrorMessage="1" sqref="AX8:AX30">
      <formula1>基本信息输入表!$A$122:$A$125</formula1>
    </dataValidation>
    <dataValidation type="list" allowBlank="1" showInputMessage="1" showErrorMessage="1" sqref="AO8:AS30 AH8:AL30">
      <formula1>基本信息输入表!$A$107:$A$108</formula1>
    </dataValidation>
  </dataValidations>
  <hyperlinks>
    <hyperlink ref="A1" location="索引目录!A1" display="返回索引目录"/>
  </hyperlinks>
  <printOptions horizontalCentered="1"/>
  <pageMargins left="0.984027777777778" right="0.984027777777778" top="0.984027777777778" bottom="0.984027777777778" header="0.313888888888889" footer="0.354166666666667"/>
  <pageSetup paperSize="9" scale="56" fitToHeight="1000" orientation="landscape"/>
  <headerFooter scaleWithDoc="0">
    <oddFooter>&amp;R&amp;"宋体,常规"&amp;10&amp;P/&amp;N</oddFooter>
  </headerFooter>
  <legacyDrawing r:id="rId2"/>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B33"/>
  <sheetViews>
    <sheetView showGridLines="0" view="pageBreakPreview" zoomScale="60" zoomScaleNormal="100" workbookViewId="0">
      <selection activeCell="A8" sqref="A8:A27"/>
    </sheetView>
  </sheetViews>
  <sheetFormatPr defaultColWidth="9" defaultRowHeight="15.75" customHeight="1"/>
  <cols>
    <col min="1" max="1" width="4" style="3" customWidth="1"/>
    <col min="2" max="2" width="12.125" style="3" customWidth="1"/>
    <col min="3" max="3" width="9" style="3"/>
    <col min="4" max="4" width="4.5" style="3" customWidth="1"/>
    <col min="5" max="12" width="12.625" style="3" customWidth="1" outlineLevel="1"/>
    <col min="13" max="19" width="12.625" style="3" customWidth="1"/>
    <col min="20" max="20" width="5.875" style="3" customWidth="1"/>
    <col min="21" max="21" width="8.125" style="3" customWidth="1"/>
    <col min="22" max="22" width="9" style="3"/>
    <col min="23" max="27" width="5.625" style="4" customWidth="1" outlineLevel="1"/>
    <col min="28" max="28" width="14.875" style="4" customWidth="1" outlineLevel="1"/>
    <col min="29" max="29" width="13.625" style="4" customWidth="1"/>
    <col min="30" max="32" width="5.625" style="4" customWidth="1" outlineLevel="1"/>
    <col min="33" max="34" width="7.375" style="4" customWidth="1" outlineLevel="1"/>
    <col min="35" max="35" width="5.625" style="4" customWidth="1" outlineLevel="1"/>
    <col min="36" max="39" width="8.625" style="4" customWidth="1" outlineLevel="1"/>
    <col min="40" max="40" width="14.625" style="4" customWidth="1" outlineLevel="1"/>
    <col min="41" max="41" width="13.625" style="4" customWidth="1"/>
    <col min="42" max="43" width="8.625" style="4" customWidth="1" outlineLevel="2"/>
    <col min="44" max="44" width="11.25" style="4" customWidth="1" outlineLevel="2"/>
    <col min="45" max="45" width="13.375" style="4" customWidth="1" outlineLevel="2"/>
    <col min="46" max="48" width="8.625" style="4" customWidth="1" outlineLevel="2"/>
    <col min="49" max="49" width="8.625" style="4" customWidth="1" outlineLevel="1"/>
    <col min="50" max="50" width="13.75" style="4" customWidth="1"/>
    <col min="51" max="53" width="13.625" style="4" customWidth="1" outlineLevel="1"/>
    <col min="54" max="54" width="13.625" style="4" customWidth="1"/>
    <col min="55" max="16384" width="9" style="3"/>
  </cols>
  <sheetData>
    <row r="1" customHeight="1" spans="1:1">
      <c r="A1" s="5" t="s">
        <v>311</v>
      </c>
    </row>
    <row r="2" s="1" customFormat="1" ht="30" customHeight="1" spans="1:54">
      <c r="A2" s="6" t="s">
        <v>859</v>
      </c>
      <c r="B2" s="6"/>
      <c r="C2" s="6"/>
      <c r="D2" s="6"/>
      <c r="E2" s="6"/>
      <c r="F2" s="6"/>
      <c r="G2" s="6"/>
      <c r="H2" s="6"/>
      <c r="I2" s="6"/>
      <c r="J2" s="6"/>
      <c r="K2" s="6"/>
      <c r="L2" s="6"/>
      <c r="M2" s="6"/>
      <c r="N2" s="6"/>
      <c r="O2" s="6"/>
      <c r="P2" s="6"/>
      <c r="Q2" s="6"/>
      <c r="R2" s="6"/>
      <c r="S2" s="6"/>
      <c r="T2" s="6"/>
      <c r="U2" s="6"/>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row>
    <row r="3" customHeight="1" spans="1:54">
      <c r="A3" s="2" t="str">
        <f>"评估基准日："&amp;TEXT(基本信息输入表!M7,"yyyy年mm月dd日")</f>
        <v>评估基准日：2023年01月31日</v>
      </c>
      <c r="B3" s="2"/>
      <c r="C3" s="2"/>
      <c r="D3" s="2"/>
      <c r="E3" s="2"/>
      <c r="F3" s="2"/>
      <c r="G3" s="2"/>
      <c r="H3" s="2"/>
      <c r="I3" s="2"/>
      <c r="J3" s="2"/>
      <c r="K3" s="2"/>
      <c r="L3" s="2"/>
      <c r="M3" s="2"/>
      <c r="N3" s="2"/>
      <c r="O3" s="2"/>
      <c r="P3" s="2"/>
      <c r="Q3" s="2"/>
      <c r="R3" s="2"/>
      <c r="S3" s="2"/>
      <c r="T3" s="2"/>
      <c r="U3" s="2"/>
      <c r="W3" s="22"/>
      <c r="X3" s="22"/>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row>
    <row r="4" ht="14.1" customHeight="1" spans="1:21">
      <c r="A4" s="2"/>
      <c r="B4" s="2"/>
      <c r="C4" s="2"/>
      <c r="D4" s="2"/>
      <c r="E4" s="2"/>
      <c r="F4" s="2"/>
      <c r="G4" s="2"/>
      <c r="H4" s="2"/>
      <c r="I4" s="2"/>
      <c r="J4" s="2"/>
      <c r="K4" s="2"/>
      <c r="L4" s="2"/>
      <c r="M4" s="2"/>
      <c r="N4" s="2"/>
      <c r="O4" s="2"/>
      <c r="P4" s="2"/>
      <c r="Q4" s="2"/>
      <c r="R4" s="2"/>
      <c r="S4" s="2"/>
      <c r="T4" s="23" t="s">
        <v>860</v>
      </c>
      <c r="U4" s="23"/>
    </row>
    <row r="5" customHeight="1" spans="1:54">
      <c r="A5" s="7" t="str">
        <f>基本信息输入表!K6&amp;"："&amp;基本信息输入表!M6</f>
        <v>产权持有单位：山东烟草投资管理有限公司</v>
      </c>
      <c r="B5" s="7"/>
      <c r="C5" s="7"/>
      <c r="D5" s="7"/>
      <c r="E5" s="7"/>
      <c r="F5" s="7"/>
      <c r="G5" s="7"/>
      <c r="H5" s="7"/>
      <c r="I5" s="7"/>
      <c r="J5" s="7"/>
      <c r="K5" s="7"/>
      <c r="L5" s="7"/>
      <c r="M5" s="7"/>
      <c r="U5" s="23" t="s">
        <v>227</v>
      </c>
      <c r="W5" s="24" t="s">
        <v>372</v>
      </c>
      <c r="X5" s="24"/>
      <c r="Y5" s="24"/>
      <c r="Z5" s="24"/>
      <c r="AA5" s="24"/>
      <c r="AB5" s="24"/>
      <c r="AC5" s="24"/>
      <c r="AD5" s="29" t="s">
        <v>373</v>
      </c>
      <c r="AE5" s="30"/>
      <c r="AF5" s="30"/>
      <c r="AG5" s="30"/>
      <c r="AH5" s="30"/>
      <c r="AI5" s="30"/>
      <c r="AJ5" s="30"/>
      <c r="AK5" s="30"/>
      <c r="AL5" s="30"/>
      <c r="AM5" s="30"/>
      <c r="AN5" s="30"/>
      <c r="AO5" s="36"/>
      <c r="AP5" s="39" t="s">
        <v>374</v>
      </c>
      <c r="AQ5" s="40"/>
      <c r="AR5" s="40"/>
      <c r="AS5" s="40"/>
      <c r="AT5" s="40"/>
      <c r="AU5" s="40"/>
      <c r="AV5" s="40"/>
      <c r="AW5" s="40"/>
      <c r="AX5" s="47"/>
      <c r="AY5" s="34" t="s">
        <v>375</v>
      </c>
      <c r="AZ5" s="34"/>
      <c r="BA5" s="34"/>
      <c r="BB5" s="34"/>
    </row>
    <row r="6" s="2" customFormat="1" customHeight="1" spans="1:54">
      <c r="A6" s="8" t="s">
        <v>228</v>
      </c>
      <c r="B6" s="8" t="s">
        <v>861</v>
      </c>
      <c r="C6" s="8" t="s">
        <v>862</v>
      </c>
      <c r="D6" s="9" t="s">
        <v>863</v>
      </c>
      <c r="E6" s="10" t="s">
        <v>378</v>
      </c>
      <c r="F6" s="10"/>
      <c r="G6" s="10"/>
      <c r="H6" s="11" t="s">
        <v>414</v>
      </c>
      <c r="I6" s="10" t="s">
        <v>379</v>
      </c>
      <c r="J6" s="10"/>
      <c r="K6" s="10"/>
      <c r="L6" s="11" t="s">
        <v>415</v>
      </c>
      <c r="M6" s="8" t="s">
        <v>202</v>
      </c>
      <c r="N6" s="8"/>
      <c r="O6" s="8"/>
      <c r="P6" s="11" t="s">
        <v>416</v>
      </c>
      <c r="Q6" s="18" t="s">
        <v>352</v>
      </c>
      <c r="R6" s="19"/>
      <c r="S6" s="20"/>
      <c r="T6" s="9" t="s">
        <v>864</v>
      </c>
      <c r="U6" s="9" t="s">
        <v>380</v>
      </c>
      <c r="W6" s="24" t="s">
        <v>381</v>
      </c>
      <c r="X6" s="25" t="s">
        <v>838</v>
      </c>
      <c r="Y6" s="31" t="s">
        <v>865</v>
      </c>
      <c r="Z6" s="32" t="s">
        <v>477</v>
      </c>
      <c r="AA6" s="32" t="s">
        <v>386</v>
      </c>
      <c r="AB6" s="24" t="s">
        <v>387</v>
      </c>
      <c r="AC6" s="24"/>
      <c r="AD6" s="29" t="s">
        <v>388</v>
      </c>
      <c r="AE6" s="30"/>
      <c r="AF6" s="30"/>
      <c r="AG6" s="30"/>
      <c r="AH6" s="30"/>
      <c r="AI6" s="36"/>
      <c r="AJ6" s="34" t="s">
        <v>389</v>
      </c>
      <c r="AK6" s="34"/>
      <c r="AL6" s="34" t="s">
        <v>390</v>
      </c>
      <c r="AM6" s="34"/>
      <c r="AN6" s="34" t="s">
        <v>391</v>
      </c>
      <c r="AO6" s="41"/>
      <c r="AP6" s="24" t="s">
        <v>392</v>
      </c>
      <c r="AQ6" s="24" t="s">
        <v>419</v>
      </c>
      <c r="AR6" s="24"/>
      <c r="AS6" s="42" t="s">
        <v>420</v>
      </c>
      <c r="AT6" s="43"/>
      <c r="AU6" s="43"/>
      <c r="AV6" s="44"/>
      <c r="AW6" s="24" t="s">
        <v>352</v>
      </c>
      <c r="AX6" s="48"/>
      <c r="AY6" s="41" t="s">
        <v>393</v>
      </c>
      <c r="AZ6" s="41" t="s">
        <v>394</v>
      </c>
      <c r="BA6" s="34" t="s">
        <v>395</v>
      </c>
      <c r="BB6" s="41"/>
    </row>
    <row r="7" s="2" customFormat="1" customHeight="1" spans="1:54">
      <c r="A7" s="8"/>
      <c r="B7" s="8"/>
      <c r="C7" s="8"/>
      <c r="D7" s="8"/>
      <c r="E7" s="10" t="s">
        <v>396</v>
      </c>
      <c r="F7" s="10" t="s">
        <v>397</v>
      </c>
      <c r="G7" s="10" t="s">
        <v>398</v>
      </c>
      <c r="H7" s="12"/>
      <c r="I7" s="10" t="s">
        <v>396</v>
      </c>
      <c r="J7" s="10" t="s">
        <v>397</v>
      </c>
      <c r="K7" s="10" t="s">
        <v>398</v>
      </c>
      <c r="L7" s="12"/>
      <c r="M7" s="8" t="s">
        <v>396</v>
      </c>
      <c r="N7" s="8" t="s">
        <v>397</v>
      </c>
      <c r="O7" s="8" t="s">
        <v>398</v>
      </c>
      <c r="P7" s="12"/>
      <c r="Q7" s="8" t="s">
        <v>399</v>
      </c>
      <c r="R7" s="8" t="s">
        <v>397</v>
      </c>
      <c r="S7" s="8" t="s">
        <v>398</v>
      </c>
      <c r="T7" s="8"/>
      <c r="U7" s="8"/>
      <c r="W7" s="24"/>
      <c r="X7" s="24"/>
      <c r="Y7" s="33"/>
      <c r="Z7" s="24"/>
      <c r="AA7" s="24"/>
      <c r="AB7" s="24"/>
      <c r="AC7" s="24"/>
      <c r="AD7" s="34" t="s">
        <v>401</v>
      </c>
      <c r="AE7" s="34" t="s">
        <v>403</v>
      </c>
      <c r="AF7" s="35" t="s">
        <v>421</v>
      </c>
      <c r="AG7" s="34" t="s">
        <v>404</v>
      </c>
      <c r="AH7" s="34" t="s">
        <v>405</v>
      </c>
      <c r="AI7" s="29" t="s">
        <v>406</v>
      </c>
      <c r="AJ7" s="34" t="s">
        <v>407</v>
      </c>
      <c r="AK7" s="34" t="s">
        <v>408</v>
      </c>
      <c r="AL7" s="34" t="s">
        <v>407</v>
      </c>
      <c r="AM7" s="34" t="s">
        <v>409</v>
      </c>
      <c r="AN7" s="34"/>
      <c r="AO7" s="45"/>
      <c r="AP7" s="24"/>
      <c r="AQ7" s="24" t="s">
        <v>422</v>
      </c>
      <c r="AR7" s="24" t="s">
        <v>423</v>
      </c>
      <c r="AS7" s="46" t="s">
        <v>866</v>
      </c>
      <c r="AT7" s="46" t="s">
        <v>426</v>
      </c>
      <c r="AU7" s="46"/>
      <c r="AV7" s="24"/>
      <c r="AW7" s="24"/>
      <c r="AX7" s="49"/>
      <c r="AY7" s="45"/>
      <c r="AZ7" s="45"/>
      <c r="BA7" s="34"/>
      <c r="BB7" s="45"/>
    </row>
    <row r="8" customHeight="1" spans="1:54">
      <c r="A8" s="13" t="str">
        <f>IF(B8="","",ROW()-7)</f>
        <v/>
      </c>
      <c r="B8" s="14"/>
      <c r="C8" s="14"/>
      <c r="D8" s="8"/>
      <c r="E8" s="15"/>
      <c r="F8" s="15"/>
      <c r="G8" s="15"/>
      <c r="H8" s="16"/>
      <c r="I8" s="15"/>
      <c r="J8" s="15"/>
      <c r="K8" s="15"/>
      <c r="L8" s="15"/>
      <c r="M8" s="16">
        <f>E8+I8</f>
        <v>0</v>
      </c>
      <c r="N8" s="16" t="str">
        <f>IFERROR(O8/M8,"")</f>
        <v/>
      </c>
      <c r="O8" s="16">
        <f>G8+K8</f>
        <v>0</v>
      </c>
      <c r="P8" s="16">
        <f>H8+L8</f>
        <v>0</v>
      </c>
      <c r="Q8" s="21"/>
      <c r="R8" s="21"/>
      <c r="S8" s="21">
        <f>Q8*R8</f>
        <v>0</v>
      </c>
      <c r="T8" s="21" t="str">
        <f>IF(O8-P8=0,"",(S8-O8+P8)/(O8-P8)*100)</f>
        <v/>
      </c>
      <c r="U8" s="17"/>
      <c r="W8" s="26"/>
      <c r="X8" s="26"/>
      <c r="Y8" s="26"/>
      <c r="Z8" s="26"/>
      <c r="AA8" s="26"/>
      <c r="AB8" s="26"/>
      <c r="AC8" s="26"/>
      <c r="AD8" s="26"/>
      <c r="AE8" s="26"/>
      <c r="AF8" s="26"/>
      <c r="AG8" s="26"/>
      <c r="AH8" s="37"/>
      <c r="AI8" s="37"/>
      <c r="AJ8" s="26"/>
      <c r="AK8" s="37"/>
      <c r="AL8" s="37"/>
      <c r="AM8" s="37"/>
      <c r="AN8" s="37"/>
      <c r="AO8" s="37"/>
      <c r="AP8" s="37"/>
      <c r="AQ8" s="37" t="s">
        <v>130</v>
      </c>
      <c r="AR8" s="37"/>
      <c r="AS8" s="37"/>
      <c r="AT8" s="37"/>
      <c r="AU8" s="37"/>
      <c r="AV8" s="37"/>
      <c r="AW8" s="37"/>
      <c r="AX8" s="37"/>
      <c r="AY8" s="50" t="str">
        <f>IFERROR((AW8-O8+P8)/(O8-P8)*100,"")</f>
        <v/>
      </c>
      <c r="AZ8" s="37"/>
      <c r="BA8" s="37"/>
      <c r="BB8" s="37"/>
    </row>
    <row r="9" customHeight="1" spans="1:54">
      <c r="A9" s="13" t="str">
        <f t="shared" ref="A9:A27" si="0">IF(B9="","",ROW()-7)</f>
        <v/>
      </c>
      <c r="B9" s="14"/>
      <c r="C9" s="14"/>
      <c r="D9" s="8"/>
      <c r="E9" s="17"/>
      <c r="F9" s="17"/>
      <c r="G9" s="17"/>
      <c r="H9" s="16"/>
      <c r="I9" s="17"/>
      <c r="J9" s="17"/>
      <c r="K9" s="17"/>
      <c r="L9" s="17"/>
      <c r="M9" s="16">
        <f t="shared" ref="M9:M27" si="1">E9+I9</f>
        <v>0</v>
      </c>
      <c r="N9" s="16" t="str">
        <f t="shared" ref="N9:N27" si="2">IFERROR(O9/M9,"")</f>
        <v/>
      </c>
      <c r="O9" s="16">
        <f t="shared" ref="O9:P27" si="3">G9+K9</f>
        <v>0</v>
      </c>
      <c r="P9" s="16">
        <f t="shared" si="3"/>
        <v>0</v>
      </c>
      <c r="Q9" s="21"/>
      <c r="R9" s="21"/>
      <c r="S9" s="21">
        <f t="shared" ref="S9:S27" si="4">Q9*R9</f>
        <v>0</v>
      </c>
      <c r="T9" s="21" t="str">
        <f t="shared" ref="T9:T28" si="5">IF(O9-P9=0,"",(S9-O9+P9)/(O9-P9)*100)</f>
        <v/>
      </c>
      <c r="U9" s="17"/>
      <c r="W9" s="26"/>
      <c r="X9" s="26"/>
      <c r="Y9" s="26"/>
      <c r="Z9" s="26"/>
      <c r="AA9" s="26"/>
      <c r="AB9" s="26"/>
      <c r="AC9" s="26"/>
      <c r="AD9" s="26"/>
      <c r="AE9" s="26"/>
      <c r="AF9" s="26"/>
      <c r="AG9" s="26"/>
      <c r="AH9" s="38"/>
      <c r="AI9" s="37"/>
      <c r="AJ9" s="26"/>
      <c r="AK9" s="37"/>
      <c r="AL9" s="37"/>
      <c r="AM9" s="37"/>
      <c r="AN9" s="37"/>
      <c r="AO9" s="37"/>
      <c r="AP9" s="37"/>
      <c r="AQ9" s="37"/>
      <c r="AR9" s="37"/>
      <c r="AS9" s="37"/>
      <c r="AT9" s="37"/>
      <c r="AU9" s="37"/>
      <c r="AV9" s="37"/>
      <c r="AW9" s="37"/>
      <c r="AX9" s="37"/>
      <c r="AY9" s="50" t="str">
        <f t="shared" ref="AY9:AY30" si="6">IFERROR((AW9-O8+P8)/(O8-P8)*100,"")</f>
        <v/>
      </c>
      <c r="AZ9" s="37"/>
      <c r="BA9" s="37"/>
      <c r="BB9" s="37"/>
    </row>
    <row r="10" customHeight="1" spans="1:54">
      <c r="A10" s="13" t="str">
        <f t="shared" si="0"/>
        <v/>
      </c>
      <c r="B10" s="14"/>
      <c r="C10" s="14"/>
      <c r="D10" s="8"/>
      <c r="E10" s="17"/>
      <c r="F10" s="17"/>
      <c r="G10" s="17"/>
      <c r="H10" s="16"/>
      <c r="I10" s="17"/>
      <c r="J10" s="17"/>
      <c r="K10" s="17"/>
      <c r="L10" s="17"/>
      <c r="M10" s="16">
        <f t="shared" si="1"/>
        <v>0</v>
      </c>
      <c r="N10" s="16" t="str">
        <f t="shared" si="2"/>
        <v/>
      </c>
      <c r="O10" s="16">
        <f t="shared" si="3"/>
        <v>0</v>
      </c>
      <c r="P10" s="16">
        <f t="shared" si="3"/>
        <v>0</v>
      </c>
      <c r="Q10" s="21"/>
      <c r="R10" s="21"/>
      <c r="S10" s="21">
        <f t="shared" si="4"/>
        <v>0</v>
      </c>
      <c r="T10" s="21" t="str">
        <f t="shared" si="5"/>
        <v/>
      </c>
      <c r="U10" s="17"/>
      <c r="W10" s="26"/>
      <c r="X10" s="26"/>
      <c r="Y10" s="26"/>
      <c r="Z10" s="26"/>
      <c r="AA10" s="26"/>
      <c r="AB10" s="26"/>
      <c r="AC10" s="26"/>
      <c r="AD10" s="26"/>
      <c r="AE10" s="26"/>
      <c r="AF10" s="26"/>
      <c r="AG10" s="26"/>
      <c r="AH10" s="38"/>
      <c r="AI10" s="37"/>
      <c r="AJ10" s="26"/>
      <c r="AK10" s="37"/>
      <c r="AL10" s="37"/>
      <c r="AM10" s="37"/>
      <c r="AN10" s="37"/>
      <c r="AO10" s="37"/>
      <c r="AP10" s="37"/>
      <c r="AQ10" s="37"/>
      <c r="AR10" s="37"/>
      <c r="AS10" s="37"/>
      <c r="AT10" s="37"/>
      <c r="AU10" s="37"/>
      <c r="AV10" s="37"/>
      <c r="AW10" s="37"/>
      <c r="AX10" s="37"/>
      <c r="AY10" s="50" t="str">
        <f t="shared" si="6"/>
        <v/>
      </c>
      <c r="AZ10" s="37"/>
      <c r="BA10" s="37"/>
      <c r="BB10" s="37"/>
    </row>
    <row r="11" customHeight="1" spans="1:54">
      <c r="A11" s="13" t="str">
        <f t="shared" si="0"/>
        <v/>
      </c>
      <c r="B11" s="14"/>
      <c r="C11" s="14"/>
      <c r="D11" s="8"/>
      <c r="E11" s="17"/>
      <c r="F11" s="17"/>
      <c r="G11" s="17"/>
      <c r="H11" s="16"/>
      <c r="I11" s="17"/>
      <c r="J11" s="17"/>
      <c r="K11" s="17"/>
      <c r="L11" s="17"/>
      <c r="M11" s="16">
        <f t="shared" si="1"/>
        <v>0</v>
      </c>
      <c r="N11" s="16" t="str">
        <f t="shared" si="2"/>
        <v/>
      </c>
      <c r="O11" s="16">
        <f t="shared" si="3"/>
        <v>0</v>
      </c>
      <c r="P11" s="16">
        <f t="shared" si="3"/>
        <v>0</v>
      </c>
      <c r="Q11" s="21"/>
      <c r="R11" s="21"/>
      <c r="S11" s="21">
        <f t="shared" si="4"/>
        <v>0</v>
      </c>
      <c r="T11" s="21" t="str">
        <f t="shared" si="5"/>
        <v/>
      </c>
      <c r="U11" s="17"/>
      <c r="W11" s="26"/>
      <c r="X11" s="26"/>
      <c r="Y11" s="26"/>
      <c r="Z11" s="26"/>
      <c r="AA11" s="26"/>
      <c r="AB11" s="26"/>
      <c r="AC11" s="26"/>
      <c r="AD11" s="26"/>
      <c r="AE11" s="26"/>
      <c r="AF11" s="26"/>
      <c r="AG11" s="26"/>
      <c r="AH11" s="38"/>
      <c r="AI11" s="37"/>
      <c r="AJ11" s="26"/>
      <c r="AK11" s="37"/>
      <c r="AL11" s="37"/>
      <c r="AM11" s="37"/>
      <c r="AN11" s="37"/>
      <c r="AO11" s="37"/>
      <c r="AP11" s="37"/>
      <c r="AQ11" s="37"/>
      <c r="AR11" s="37"/>
      <c r="AS11" s="37"/>
      <c r="AT11" s="37"/>
      <c r="AU11" s="37"/>
      <c r="AV11" s="37"/>
      <c r="AW11" s="37"/>
      <c r="AX11" s="37"/>
      <c r="AY11" s="50" t="str">
        <f t="shared" si="6"/>
        <v/>
      </c>
      <c r="AZ11" s="37"/>
      <c r="BA11" s="37"/>
      <c r="BB11" s="37"/>
    </row>
    <row r="12" customHeight="1" spans="1:54">
      <c r="A12" s="13" t="str">
        <f t="shared" si="0"/>
        <v/>
      </c>
      <c r="B12" s="14"/>
      <c r="C12" s="14"/>
      <c r="D12" s="8"/>
      <c r="E12" s="17"/>
      <c r="F12" s="17"/>
      <c r="G12" s="17"/>
      <c r="H12" s="16"/>
      <c r="I12" s="17"/>
      <c r="J12" s="17"/>
      <c r="K12" s="17"/>
      <c r="L12" s="17"/>
      <c r="M12" s="16">
        <f t="shared" si="1"/>
        <v>0</v>
      </c>
      <c r="N12" s="16" t="str">
        <f t="shared" si="2"/>
        <v/>
      </c>
      <c r="O12" s="16">
        <f t="shared" si="3"/>
        <v>0</v>
      </c>
      <c r="P12" s="16">
        <f t="shared" si="3"/>
        <v>0</v>
      </c>
      <c r="Q12" s="21"/>
      <c r="R12" s="21"/>
      <c r="S12" s="21">
        <f t="shared" si="4"/>
        <v>0</v>
      </c>
      <c r="T12" s="21" t="str">
        <f t="shared" si="5"/>
        <v/>
      </c>
      <c r="U12" s="17"/>
      <c r="W12" s="26"/>
      <c r="X12" s="26"/>
      <c r="Y12" s="26"/>
      <c r="Z12" s="26"/>
      <c r="AA12" s="26"/>
      <c r="AB12" s="26"/>
      <c r="AC12" s="26"/>
      <c r="AD12" s="26"/>
      <c r="AE12" s="26"/>
      <c r="AF12" s="26"/>
      <c r="AG12" s="26"/>
      <c r="AH12" s="38"/>
      <c r="AI12" s="37"/>
      <c r="AJ12" s="26"/>
      <c r="AK12" s="37"/>
      <c r="AL12" s="37"/>
      <c r="AM12" s="37"/>
      <c r="AN12" s="37"/>
      <c r="AO12" s="37"/>
      <c r="AP12" s="37"/>
      <c r="AQ12" s="37"/>
      <c r="AR12" s="37"/>
      <c r="AS12" s="37"/>
      <c r="AT12" s="37"/>
      <c r="AU12" s="37"/>
      <c r="AV12" s="37"/>
      <c r="AW12" s="37"/>
      <c r="AX12" s="37"/>
      <c r="AY12" s="50" t="str">
        <f t="shared" si="6"/>
        <v/>
      </c>
      <c r="AZ12" s="37"/>
      <c r="BA12" s="37"/>
      <c r="BB12" s="37"/>
    </row>
    <row r="13" customHeight="1" spans="1:54">
      <c r="A13" s="13" t="str">
        <f t="shared" si="0"/>
        <v/>
      </c>
      <c r="B13" s="14"/>
      <c r="C13" s="14"/>
      <c r="D13" s="8"/>
      <c r="E13" s="17"/>
      <c r="F13" s="17"/>
      <c r="G13" s="17"/>
      <c r="H13" s="16"/>
      <c r="I13" s="17"/>
      <c r="J13" s="17"/>
      <c r="K13" s="17"/>
      <c r="L13" s="17"/>
      <c r="M13" s="16">
        <f t="shared" si="1"/>
        <v>0</v>
      </c>
      <c r="N13" s="16" t="str">
        <f t="shared" si="2"/>
        <v/>
      </c>
      <c r="O13" s="16">
        <f t="shared" si="3"/>
        <v>0</v>
      </c>
      <c r="P13" s="16">
        <f t="shared" si="3"/>
        <v>0</v>
      </c>
      <c r="Q13" s="21"/>
      <c r="R13" s="21"/>
      <c r="S13" s="21">
        <f t="shared" si="4"/>
        <v>0</v>
      </c>
      <c r="T13" s="21" t="str">
        <f t="shared" si="5"/>
        <v/>
      </c>
      <c r="U13" s="17"/>
      <c r="W13" s="26"/>
      <c r="X13" s="26"/>
      <c r="Y13" s="26"/>
      <c r="Z13" s="26"/>
      <c r="AA13" s="26"/>
      <c r="AB13" s="26"/>
      <c r="AC13" s="26"/>
      <c r="AD13" s="26"/>
      <c r="AE13" s="26"/>
      <c r="AF13" s="26"/>
      <c r="AG13" s="26"/>
      <c r="AH13" s="38"/>
      <c r="AI13" s="37"/>
      <c r="AJ13" s="26"/>
      <c r="AK13" s="37"/>
      <c r="AL13" s="37"/>
      <c r="AM13" s="37"/>
      <c r="AN13" s="37"/>
      <c r="AO13" s="37"/>
      <c r="AP13" s="37"/>
      <c r="AQ13" s="37"/>
      <c r="AR13" s="37"/>
      <c r="AS13" s="37"/>
      <c r="AT13" s="37"/>
      <c r="AU13" s="37"/>
      <c r="AV13" s="37"/>
      <c r="AW13" s="37"/>
      <c r="AX13" s="37"/>
      <c r="AY13" s="50" t="str">
        <f t="shared" si="6"/>
        <v/>
      </c>
      <c r="AZ13" s="37"/>
      <c r="BA13" s="37"/>
      <c r="BB13" s="37"/>
    </row>
    <row r="14" customHeight="1" spans="1:54">
      <c r="A14" s="13" t="str">
        <f t="shared" si="0"/>
        <v/>
      </c>
      <c r="B14" s="14"/>
      <c r="C14" s="14"/>
      <c r="D14" s="8"/>
      <c r="E14" s="17"/>
      <c r="F14" s="17"/>
      <c r="G14" s="17"/>
      <c r="H14" s="16"/>
      <c r="I14" s="17"/>
      <c r="J14" s="17"/>
      <c r="K14" s="17"/>
      <c r="L14" s="17"/>
      <c r="M14" s="16">
        <f t="shared" si="1"/>
        <v>0</v>
      </c>
      <c r="N14" s="16" t="str">
        <f t="shared" si="2"/>
        <v/>
      </c>
      <c r="O14" s="16">
        <f t="shared" si="3"/>
        <v>0</v>
      </c>
      <c r="P14" s="16">
        <f t="shared" si="3"/>
        <v>0</v>
      </c>
      <c r="Q14" s="21"/>
      <c r="R14" s="21"/>
      <c r="S14" s="21">
        <f t="shared" si="4"/>
        <v>0</v>
      </c>
      <c r="T14" s="21" t="str">
        <f t="shared" si="5"/>
        <v/>
      </c>
      <c r="U14" s="17"/>
      <c r="W14" s="26"/>
      <c r="X14" s="26"/>
      <c r="Y14" s="26"/>
      <c r="Z14" s="26"/>
      <c r="AA14" s="26"/>
      <c r="AB14" s="26"/>
      <c r="AC14" s="26"/>
      <c r="AD14" s="26"/>
      <c r="AE14" s="26"/>
      <c r="AF14" s="26"/>
      <c r="AG14" s="26"/>
      <c r="AH14" s="38"/>
      <c r="AI14" s="37"/>
      <c r="AJ14" s="26"/>
      <c r="AK14" s="37"/>
      <c r="AL14" s="37"/>
      <c r="AM14" s="37"/>
      <c r="AN14" s="37"/>
      <c r="AO14" s="37"/>
      <c r="AP14" s="37"/>
      <c r="AQ14" s="37"/>
      <c r="AR14" s="37"/>
      <c r="AS14" s="37"/>
      <c r="AT14" s="37"/>
      <c r="AU14" s="37"/>
      <c r="AV14" s="37"/>
      <c r="AW14" s="37"/>
      <c r="AX14" s="37"/>
      <c r="AY14" s="50" t="str">
        <f t="shared" si="6"/>
        <v/>
      </c>
      <c r="AZ14" s="37"/>
      <c r="BA14" s="37"/>
      <c r="BB14" s="37"/>
    </row>
    <row r="15" customHeight="1" spans="1:54">
      <c r="A15" s="13" t="str">
        <f t="shared" si="0"/>
        <v/>
      </c>
      <c r="B15" s="14"/>
      <c r="C15" s="14"/>
      <c r="D15" s="8"/>
      <c r="E15" s="17"/>
      <c r="F15" s="17"/>
      <c r="G15" s="17"/>
      <c r="H15" s="16"/>
      <c r="I15" s="17"/>
      <c r="J15" s="17"/>
      <c r="K15" s="17"/>
      <c r="L15" s="17"/>
      <c r="M15" s="16">
        <f t="shared" si="1"/>
        <v>0</v>
      </c>
      <c r="N15" s="16" t="str">
        <f t="shared" si="2"/>
        <v/>
      </c>
      <c r="O15" s="16">
        <f t="shared" si="3"/>
        <v>0</v>
      </c>
      <c r="P15" s="16">
        <f t="shared" si="3"/>
        <v>0</v>
      </c>
      <c r="Q15" s="21"/>
      <c r="R15" s="21"/>
      <c r="S15" s="21">
        <f t="shared" si="4"/>
        <v>0</v>
      </c>
      <c r="T15" s="21" t="str">
        <f t="shared" si="5"/>
        <v/>
      </c>
      <c r="U15" s="17"/>
      <c r="W15" s="26"/>
      <c r="X15" s="26"/>
      <c r="Y15" s="26"/>
      <c r="Z15" s="26"/>
      <c r="AA15" s="26"/>
      <c r="AB15" s="26"/>
      <c r="AC15" s="26"/>
      <c r="AD15" s="26"/>
      <c r="AE15" s="26"/>
      <c r="AF15" s="26"/>
      <c r="AG15" s="26"/>
      <c r="AH15" s="38"/>
      <c r="AI15" s="37"/>
      <c r="AJ15" s="26"/>
      <c r="AK15" s="37"/>
      <c r="AL15" s="37"/>
      <c r="AM15" s="37"/>
      <c r="AN15" s="37"/>
      <c r="AO15" s="37"/>
      <c r="AP15" s="37"/>
      <c r="AQ15" s="37"/>
      <c r="AR15" s="37"/>
      <c r="AS15" s="37"/>
      <c r="AT15" s="37"/>
      <c r="AU15" s="37"/>
      <c r="AV15" s="37"/>
      <c r="AW15" s="37"/>
      <c r="AX15" s="37"/>
      <c r="AY15" s="50" t="str">
        <f t="shared" si="6"/>
        <v/>
      </c>
      <c r="AZ15" s="37"/>
      <c r="BA15" s="37"/>
      <c r="BB15" s="37"/>
    </row>
    <row r="16" customHeight="1" spans="1:54">
      <c r="A16" s="13" t="str">
        <f t="shared" si="0"/>
        <v/>
      </c>
      <c r="B16" s="14"/>
      <c r="C16" s="14"/>
      <c r="D16" s="8"/>
      <c r="E16" s="17"/>
      <c r="F16" s="17"/>
      <c r="G16" s="17"/>
      <c r="H16" s="16"/>
      <c r="I16" s="17"/>
      <c r="J16" s="17"/>
      <c r="K16" s="17"/>
      <c r="L16" s="17"/>
      <c r="M16" s="16">
        <f t="shared" si="1"/>
        <v>0</v>
      </c>
      <c r="N16" s="16" t="str">
        <f t="shared" si="2"/>
        <v/>
      </c>
      <c r="O16" s="16">
        <f t="shared" si="3"/>
        <v>0</v>
      </c>
      <c r="P16" s="16">
        <f t="shared" si="3"/>
        <v>0</v>
      </c>
      <c r="Q16" s="21"/>
      <c r="R16" s="21"/>
      <c r="S16" s="21">
        <f t="shared" si="4"/>
        <v>0</v>
      </c>
      <c r="T16" s="21" t="str">
        <f t="shared" si="5"/>
        <v/>
      </c>
      <c r="U16" s="17"/>
      <c r="W16" s="26"/>
      <c r="X16" s="26"/>
      <c r="Y16" s="26"/>
      <c r="Z16" s="26"/>
      <c r="AA16" s="26"/>
      <c r="AB16" s="26"/>
      <c r="AC16" s="26"/>
      <c r="AD16" s="26"/>
      <c r="AE16" s="26"/>
      <c r="AF16" s="26"/>
      <c r="AG16" s="26"/>
      <c r="AH16" s="38"/>
      <c r="AI16" s="37"/>
      <c r="AJ16" s="26"/>
      <c r="AK16" s="37"/>
      <c r="AL16" s="37"/>
      <c r="AM16" s="37"/>
      <c r="AN16" s="37"/>
      <c r="AO16" s="37"/>
      <c r="AP16" s="37"/>
      <c r="AQ16" s="37"/>
      <c r="AR16" s="37"/>
      <c r="AS16" s="37"/>
      <c r="AT16" s="37"/>
      <c r="AU16" s="37"/>
      <c r="AV16" s="37"/>
      <c r="AW16" s="37"/>
      <c r="AX16" s="37"/>
      <c r="AY16" s="50" t="str">
        <f t="shared" si="6"/>
        <v/>
      </c>
      <c r="AZ16" s="37"/>
      <c r="BA16" s="37"/>
      <c r="BB16" s="37"/>
    </row>
    <row r="17" customHeight="1" spans="1:54">
      <c r="A17" s="13" t="str">
        <f t="shared" si="0"/>
        <v/>
      </c>
      <c r="B17" s="14"/>
      <c r="C17" s="14"/>
      <c r="D17" s="8"/>
      <c r="E17" s="17"/>
      <c r="F17" s="17"/>
      <c r="G17" s="17"/>
      <c r="H17" s="16"/>
      <c r="I17" s="17"/>
      <c r="J17" s="17"/>
      <c r="K17" s="17"/>
      <c r="L17" s="17"/>
      <c r="M17" s="16">
        <f t="shared" si="1"/>
        <v>0</v>
      </c>
      <c r="N17" s="16" t="str">
        <f t="shared" si="2"/>
        <v/>
      </c>
      <c r="O17" s="16">
        <f t="shared" si="3"/>
        <v>0</v>
      </c>
      <c r="P17" s="16">
        <f t="shared" si="3"/>
        <v>0</v>
      </c>
      <c r="Q17" s="21"/>
      <c r="R17" s="21"/>
      <c r="S17" s="21">
        <f t="shared" si="4"/>
        <v>0</v>
      </c>
      <c r="T17" s="21" t="str">
        <f t="shared" si="5"/>
        <v/>
      </c>
      <c r="U17" s="17"/>
      <c r="W17" s="26"/>
      <c r="X17" s="26"/>
      <c r="Y17" s="26"/>
      <c r="Z17" s="26"/>
      <c r="AA17" s="26"/>
      <c r="AB17" s="26"/>
      <c r="AC17" s="26"/>
      <c r="AD17" s="26"/>
      <c r="AE17" s="26"/>
      <c r="AF17" s="26"/>
      <c r="AG17" s="26"/>
      <c r="AH17" s="38"/>
      <c r="AI17" s="37"/>
      <c r="AJ17" s="26"/>
      <c r="AK17" s="37"/>
      <c r="AL17" s="37"/>
      <c r="AM17" s="37"/>
      <c r="AN17" s="37"/>
      <c r="AO17" s="37"/>
      <c r="AP17" s="37"/>
      <c r="AQ17" s="37"/>
      <c r="AR17" s="37"/>
      <c r="AS17" s="37"/>
      <c r="AT17" s="37"/>
      <c r="AU17" s="37"/>
      <c r="AV17" s="37"/>
      <c r="AW17" s="37"/>
      <c r="AX17" s="37"/>
      <c r="AY17" s="50" t="str">
        <f t="shared" si="6"/>
        <v/>
      </c>
      <c r="AZ17" s="37"/>
      <c r="BA17" s="37"/>
      <c r="BB17" s="37"/>
    </row>
    <row r="18" customHeight="1" spans="1:54">
      <c r="A18" s="13" t="str">
        <f t="shared" si="0"/>
        <v/>
      </c>
      <c r="B18" s="14"/>
      <c r="C18" s="14"/>
      <c r="D18" s="8"/>
      <c r="E18" s="17"/>
      <c r="F18" s="17"/>
      <c r="G18" s="17"/>
      <c r="H18" s="16"/>
      <c r="I18" s="17"/>
      <c r="J18" s="17"/>
      <c r="K18" s="17"/>
      <c r="L18" s="17"/>
      <c r="M18" s="16">
        <f t="shared" si="1"/>
        <v>0</v>
      </c>
      <c r="N18" s="16" t="str">
        <f t="shared" si="2"/>
        <v/>
      </c>
      <c r="O18" s="16">
        <f t="shared" si="3"/>
        <v>0</v>
      </c>
      <c r="P18" s="16">
        <f t="shared" si="3"/>
        <v>0</v>
      </c>
      <c r="Q18" s="21"/>
      <c r="R18" s="21"/>
      <c r="S18" s="21">
        <f t="shared" si="4"/>
        <v>0</v>
      </c>
      <c r="T18" s="21" t="str">
        <f t="shared" si="5"/>
        <v/>
      </c>
      <c r="U18" s="17"/>
      <c r="W18" s="26"/>
      <c r="X18" s="26"/>
      <c r="Y18" s="26"/>
      <c r="Z18" s="26"/>
      <c r="AA18" s="26"/>
      <c r="AB18" s="26"/>
      <c r="AC18" s="26"/>
      <c r="AD18" s="26"/>
      <c r="AE18" s="26"/>
      <c r="AF18" s="26"/>
      <c r="AG18" s="26"/>
      <c r="AH18" s="38"/>
      <c r="AI18" s="37"/>
      <c r="AJ18" s="26"/>
      <c r="AK18" s="37"/>
      <c r="AL18" s="37"/>
      <c r="AM18" s="37"/>
      <c r="AN18" s="37"/>
      <c r="AO18" s="37"/>
      <c r="AP18" s="37"/>
      <c r="AQ18" s="37"/>
      <c r="AR18" s="37"/>
      <c r="AS18" s="37"/>
      <c r="AT18" s="37"/>
      <c r="AU18" s="37"/>
      <c r="AV18" s="37"/>
      <c r="AW18" s="37"/>
      <c r="AX18" s="37"/>
      <c r="AY18" s="50" t="str">
        <f t="shared" si="6"/>
        <v/>
      </c>
      <c r="AZ18" s="37"/>
      <c r="BA18" s="37"/>
      <c r="BB18" s="37"/>
    </row>
    <row r="19" customHeight="1" spans="1:54">
      <c r="A19" s="13" t="str">
        <f t="shared" si="0"/>
        <v/>
      </c>
      <c r="B19" s="14"/>
      <c r="C19" s="14"/>
      <c r="D19" s="8"/>
      <c r="E19" s="17"/>
      <c r="F19" s="17"/>
      <c r="G19" s="17"/>
      <c r="H19" s="16"/>
      <c r="I19" s="17"/>
      <c r="J19" s="17"/>
      <c r="K19" s="17"/>
      <c r="L19" s="17"/>
      <c r="M19" s="16">
        <f t="shared" si="1"/>
        <v>0</v>
      </c>
      <c r="N19" s="16" t="str">
        <f t="shared" si="2"/>
        <v/>
      </c>
      <c r="O19" s="16">
        <f t="shared" si="3"/>
        <v>0</v>
      </c>
      <c r="P19" s="16">
        <f t="shared" si="3"/>
        <v>0</v>
      </c>
      <c r="Q19" s="21"/>
      <c r="R19" s="21"/>
      <c r="S19" s="21">
        <f t="shared" si="4"/>
        <v>0</v>
      </c>
      <c r="T19" s="21" t="str">
        <f t="shared" si="5"/>
        <v/>
      </c>
      <c r="U19" s="17"/>
      <c r="W19" s="26"/>
      <c r="X19" s="26"/>
      <c r="Y19" s="26"/>
      <c r="Z19" s="26"/>
      <c r="AA19" s="26"/>
      <c r="AB19" s="26"/>
      <c r="AC19" s="26"/>
      <c r="AD19" s="26"/>
      <c r="AE19" s="26"/>
      <c r="AF19" s="26"/>
      <c r="AG19" s="26"/>
      <c r="AH19" s="38"/>
      <c r="AI19" s="37"/>
      <c r="AJ19" s="26"/>
      <c r="AK19" s="37"/>
      <c r="AL19" s="37"/>
      <c r="AM19" s="37"/>
      <c r="AN19" s="37"/>
      <c r="AO19" s="37"/>
      <c r="AP19" s="37"/>
      <c r="AQ19" s="37"/>
      <c r="AR19" s="37"/>
      <c r="AS19" s="37"/>
      <c r="AT19" s="37"/>
      <c r="AU19" s="37"/>
      <c r="AV19" s="37"/>
      <c r="AW19" s="37"/>
      <c r="AX19" s="37"/>
      <c r="AY19" s="50" t="str">
        <f t="shared" si="6"/>
        <v/>
      </c>
      <c r="AZ19" s="37"/>
      <c r="BA19" s="37"/>
      <c r="BB19" s="37"/>
    </row>
    <row r="20" customHeight="1" spans="1:54">
      <c r="A20" s="13" t="str">
        <f t="shared" si="0"/>
        <v/>
      </c>
      <c r="B20" s="14"/>
      <c r="C20" s="14"/>
      <c r="D20" s="8"/>
      <c r="E20" s="17"/>
      <c r="F20" s="17"/>
      <c r="G20" s="17"/>
      <c r="H20" s="16"/>
      <c r="I20" s="17"/>
      <c r="J20" s="17"/>
      <c r="K20" s="17"/>
      <c r="L20" s="17"/>
      <c r="M20" s="16">
        <f t="shared" si="1"/>
        <v>0</v>
      </c>
      <c r="N20" s="16" t="str">
        <f t="shared" si="2"/>
        <v/>
      </c>
      <c r="O20" s="16">
        <f t="shared" si="3"/>
        <v>0</v>
      </c>
      <c r="P20" s="16">
        <f t="shared" si="3"/>
        <v>0</v>
      </c>
      <c r="Q20" s="21"/>
      <c r="R20" s="21"/>
      <c r="S20" s="21">
        <f t="shared" si="4"/>
        <v>0</v>
      </c>
      <c r="T20" s="21" t="str">
        <f t="shared" si="5"/>
        <v/>
      </c>
      <c r="U20" s="17"/>
      <c r="W20" s="26"/>
      <c r="X20" s="26"/>
      <c r="Y20" s="26"/>
      <c r="Z20" s="26"/>
      <c r="AA20" s="26"/>
      <c r="AB20" s="26"/>
      <c r="AC20" s="26"/>
      <c r="AD20" s="26"/>
      <c r="AE20" s="26"/>
      <c r="AF20" s="26"/>
      <c r="AG20" s="26"/>
      <c r="AH20" s="38"/>
      <c r="AI20" s="37"/>
      <c r="AJ20" s="26"/>
      <c r="AK20" s="37"/>
      <c r="AL20" s="37"/>
      <c r="AM20" s="37"/>
      <c r="AN20" s="37"/>
      <c r="AO20" s="37"/>
      <c r="AP20" s="37"/>
      <c r="AQ20" s="37"/>
      <c r="AR20" s="37"/>
      <c r="AS20" s="37"/>
      <c r="AT20" s="37"/>
      <c r="AU20" s="37"/>
      <c r="AV20" s="37"/>
      <c r="AW20" s="37"/>
      <c r="AX20" s="37"/>
      <c r="AY20" s="50" t="str">
        <f t="shared" si="6"/>
        <v/>
      </c>
      <c r="AZ20" s="37"/>
      <c r="BA20" s="37"/>
      <c r="BB20" s="37"/>
    </row>
    <row r="21" customHeight="1" spans="1:54">
      <c r="A21" s="13" t="str">
        <f t="shared" si="0"/>
        <v/>
      </c>
      <c r="B21" s="14"/>
      <c r="C21" s="14"/>
      <c r="D21" s="8"/>
      <c r="E21" s="17"/>
      <c r="F21" s="17"/>
      <c r="G21" s="17"/>
      <c r="H21" s="16"/>
      <c r="I21" s="17"/>
      <c r="J21" s="17"/>
      <c r="K21" s="17"/>
      <c r="L21" s="17"/>
      <c r="M21" s="16">
        <f t="shared" si="1"/>
        <v>0</v>
      </c>
      <c r="N21" s="16" t="str">
        <f t="shared" si="2"/>
        <v/>
      </c>
      <c r="O21" s="16">
        <f t="shared" si="3"/>
        <v>0</v>
      </c>
      <c r="P21" s="16">
        <f t="shared" si="3"/>
        <v>0</v>
      </c>
      <c r="Q21" s="21"/>
      <c r="R21" s="21"/>
      <c r="S21" s="21">
        <f t="shared" si="4"/>
        <v>0</v>
      </c>
      <c r="T21" s="21" t="str">
        <f t="shared" si="5"/>
        <v/>
      </c>
      <c r="U21" s="17"/>
      <c r="W21" s="26"/>
      <c r="X21" s="26"/>
      <c r="Y21" s="26"/>
      <c r="Z21" s="26"/>
      <c r="AA21" s="26"/>
      <c r="AB21" s="26"/>
      <c r="AC21" s="26"/>
      <c r="AD21" s="26"/>
      <c r="AE21" s="26"/>
      <c r="AF21" s="26"/>
      <c r="AG21" s="26"/>
      <c r="AH21" s="38"/>
      <c r="AI21" s="37"/>
      <c r="AJ21" s="26"/>
      <c r="AK21" s="37"/>
      <c r="AL21" s="37"/>
      <c r="AM21" s="37"/>
      <c r="AN21" s="37"/>
      <c r="AO21" s="37"/>
      <c r="AP21" s="37"/>
      <c r="AQ21" s="37"/>
      <c r="AR21" s="37"/>
      <c r="AS21" s="37"/>
      <c r="AT21" s="37"/>
      <c r="AU21" s="37"/>
      <c r="AV21" s="37"/>
      <c r="AW21" s="37"/>
      <c r="AX21" s="37"/>
      <c r="AY21" s="50" t="str">
        <f t="shared" si="6"/>
        <v/>
      </c>
      <c r="AZ21" s="37"/>
      <c r="BA21" s="37"/>
      <c r="BB21" s="37"/>
    </row>
    <row r="22" customHeight="1" spans="1:54">
      <c r="A22" s="13" t="str">
        <f t="shared" si="0"/>
        <v/>
      </c>
      <c r="B22" s="14"/>
      <c r="C22" s="14"/>
      <c r="D22" s="8"/>
      <c r="E22" s="17"/>
      <c r="F22" s="17"/>
      <c r="G22" s="17"/>
      <c r="H22" s="16"/>
      <c r="I22" s="17"/>
      <c r="J22" s="17"/>
      <c r="K22" s="17"/>
      <c r="L22" s="17"/>
      <c r="M22" s="16">
        <f t="shared" si="1"/>
        <v>0</v>
      </c>
      <c r="N22" s="16" t="str">
        <f t="shared" si="2"/>
        <v/>
      </c>
      <c r="O22" s="16">
        <f t="shared" si="3"/>
        <v>0</v>
      </c>
      <c r="P22" s="16">
        <f t="shared" si="3"/>
        <v>0</v>
      </c>
      <c r="Q22" s="21"/>
      <c r="R22" s="21"/>
      <c r="S22" s="21">
        <f t="shared" si="4"/>
        <v>0</v>
      </c>
      <c r="T22" s="21" t="str">
        <f t="shared" si="5"/>
        <v/>
      </c>
      <c r="U22" s="17"/>
      <c r="W22" s="26"/>
      <c r="X22" s="26"/>
      <c r="Y22" s="26"/>
      <c r="Z22" s="26"/>
      <c r="AA22" s="26"/>
      <c r="AB22" s="26"/>
      <c r="AC22" s="26"/>
      <c r="AD22" s="26"/>
      <c r="AE22" s="26"/>
      <c r="AF22" s="26"/>
      <c r="AG22" s="26"/>
      <c r="AH22" s="38"/>
      <c r="AI22" s="37"/>
      <c r="AJ22" s="26"/>
      <c r="AK22" s="37"/>
      <c r="AL22" s="37"/>
      <c r="AM22" s="37"/>
      <c r="AN22" s="37"/>
      <c r="AO22" s="37"/>
      <c r="AP22" s="37"/>
      <c r="AQ22" s="37"/>
      <c r="AR22" s="37"/>
      <c r="AS22" s="37"/>
      <c r="AT22" s="37"/>
      <c r="AU22" s="37"/>
      <c r="AV22" s="37"/>
      <c r="AW22" s="37"/>
      <c r="AX22" s="37"/>
      <c r="AY22" s="50" t="str">
        <f t="shared" si="6"/>
        <v/>
      </c>
      <c r="AZ22" s="37"/>
      <c r="BA22" s="37"/>
      <c r="BB22" s="37"/>
    </row>
    <row r="23" customHeight="1" spans="1:54">
      <c r="A23" s="13" t="str">
        <f t="shared" si="0"/>
        <v/>
      </c>
      <c r="B23" s="14"/>
      <c r="C23" s="14"/>
      <c r="D23" s="8"/>
      <c r="E23" s="17"/>
      <c r="F23" s="17"/>
      <c r="G23" s="17"/>
      <c r="H23" s="16"/>
      <c r="I23" s="17"/>
      <c r="J23" s="17"/>
      <c r="K23" s="17"/>
      <c r="L23" s="17"/>
      <c r="M23" s="16">
        <f t="shared" si="1"/>
        <v>0</v>
      </c>
      <c r="N23" s="16" t="str">
        <f t="shared" si="2"/>
        <v/>
      </c>
      <c r="O23" s="16">
        <f t="shared" si="3"/>
        <v>0</v>
      </c>
      <c r="P23" s="16">
        <f t="shared" si="3"/>
        <v>0</v>
      </c>
      <c r="Q23" s="21"/>
      <c r="R23" s="21"/>
      <c r="S23" s="21">
        <f t="shared" si="4"/>
        <v>0</v>
      </c>
      <c r="T23" s="21" t="str">
        <f t="shared" si="5"/>
        <v/>
      </c>
      <c r="U23" s="17"/>
      <c r="W23" s="26"/>
      <c r="X23" s="26"/>
      <c r="Y23" s="26"/>
      <c r="Z23" s="26"/>
      <c r="AA23" s="26"/>
      <c r="AB23" s="26"/>
      <c r="AC23" s="26"/>
      <c r="AD23" s="26"/>
      <c r="AE23" s="26"/>
      <c r="AF23" s="26"/>
      <c r="AG23" s="26"/>
      <c r="AH23" s="38"/>
      <c r="AI23" s="37"/>
      <c r="AJ23" s="26"/>
      <c r="AK23" s="37"/>
      <c r="AL23" s="37"/>
      <c r="AM23" s="37"/>
      <c r="AN23" s="37"/>
      <c r="AO23" s="37"/>
      <c r="AP23" s="37"/>
      <c r="AQ23" s="37"/>
      <c r="AR23" s="37"/>
      <c r="AS23" s="37"/>
      <c r="AT23" s="37"/>
      <c r="AU23" s="37"/>
      <c r="AV23" s="37"/>
      <c r="AW23" s="37"/>
      <c r="AX23" s="37"/>
      <c r="AY23" s="50" t="str">
        <f t="shared" si="6"/>
        <v/>
      </c>
      <c r="AZ23" s="37"/>
      <c r="BA23" s="37"/>
      <c r="BB23" s="37"/>
    </row>
    <row r="24" customHeight="1" spans="1:54">
      <c r="A24" s="13" t="str">
        <f t="shared" si="0"/>
        <v/>
      </c>
      <c r="B24" s="14"/>
      <c r="C24" s="14"/>
      <c r="D24" s="8"/>
      <c r="E24" s="17"/>
      <c r="F24" s="17"/>
      <c r="G24" s="17"/>
      <c r="H24" s="16"/>
      <c r="I24" s="17"/>
      <c r="J24" s="17"/>
      <c r="K24" s="17"/>
      <c r="L24" s="17"/>
      <c r="M24" s="16">
        <f t="shared" si="1"/>
        <v>0</v>
      </c>
      <c r="N24" s="16" t="str">
        <f t="shared" si="2"/>
        <v/>
      </c>
      <c r="O24" s="16">
        <f t="shared" si="3"/>
        <v>0</v>
      </c>
      <c r="P24" s="16">
        <f t="shared" si="3"/>
        <v>0</v>
      </c>
      <c r="Q24" s="21"/>
      <c r="R24" s="21"/>
      <c r="S24" s="21">
        <f t="shared" si="4"/>
        <v>0</v>
      </c>
      <c r="T24" s="21" t="str">
        <f t="shared" si="5"/>
        <v/>
      </c>
      <c r="U24" s="17"/>
      <c r="W24" s="26"/>
      <c r="X24" s="26"/>
      <c r="Y24" s="26"/>
      <c r="Z24" s="26"/>
      <c r="AA24" s="26"/>
      <c r="AB24" s="26"/>
      <c r="AC24" s="26"/>
      <c r="AD24" s="26"/>
      <c r="AE24" s="26"/>
      <c r="AF24" s="26"/>
      <c r="AG24" s="26"/>
      <c r="AH24" s="38"/>
      <c r="AI24" s="37"/>
      <c r="AJ24" s="26"/>
      <c r="AK24" s="37"/>
      <c r="AL24" s="37"/>
      <c r="AM24" s="37"/>
      <c r="AN24" s="37"/>
      <c r="AO24" s="37"/>
      <c r="AP24" s="37"/>
      <c r="AQ24" s="37"/>
      <c r="AR24" s="37"/>
      <c r="AS24" s="37"/>
      <c r="AT24" s="37"/>
      <c r="AU24" s="37"/>
      <c r="AV24" s="37"/>
      <c r="AW24" s="37"/>
      <c r="AX24" s="37"/>
      <c r="AY24" s="50" t="str">
        <f t="shared" si="6"/>
        <v/>
      </c>
      <c r="AZ24" s="37"/>
      <c r="BA24" s="37"/>
      <c r="BB24" s="37"/>
    </row>
    <row r="25" customHeight="1" spans="1:54">
      <c r="A25" s="13" t="str">
        <f t="shared" si="0"/>
        <v/>
      </c>
      <c r="B25" s="14"/>
      <c r="C25" s="14"/>
      <c r="D25" s="8"/>
      <c r="E25" s="17"/>
      <c r="F25" s="17"/>
      <c r="G25" s="17"/>
      <c r="H25" s="16"/>
      <c r="I25" s="17"/>
      <c r="J25" s="17"/>
      <c r="K25" s="17"/>
      <c r="L25" s="17"/>
      <c r="M25" s="16">
        <f t="shared" si="1"/>
        <v>0</v>
      </c>
      <c r="N25" s="16" t="str">
        <f t="shared" si="2"/>
        <v/>
      </c>
      <c r="O25" s="16">
        <f t="shared" si="3"/>
        <v>0</v>
      </c>
      <c r="P25" s="16">
        <f t="shared" si="3"/>
        <v>0</v>
      </c>
      <c r="Q25" s="21"/>
      <c r="R25" s="21"/>
      <c r="S25" s="21">
        <f t="shared" si="4"/>
        <v>0</v>
      </c>
      <c r="T25" s="21" t="str">
        <f t="shared" si="5"/>
        <v/>
      </c>
      <c r="U25" s="17"/>
      <c r="W25" s="26"/>
      <c r="X25" s="26"/>
      <c r="Y25" s="26"/>
      <c r="Z25" s="26"/>
      <c r="AA25" s="26"/>
      <c r="AB25" s="26"/>
      <c r="AC25" s="26"/>
      <c r="AD25" s="26"/>
      <c r="AE25" s="26"/>
      <c r="AF25" s="26"/>
      <c r="AG25" s="26"/>
      <c r="AH25" s="38"/>
      <c r="AI25" s="37"/>
      <c r="AJ25" s="26"/>
      <c r="AK25" s="37"/>
      <c r="AL25" s="37"/>
      <c r="AM25" s="37"/>
      <c r="AN25" s="37"/>
      <c r="AO25" s="37"/>
      <c r="AP25" s="37"/>
      <c r="AQ25" s="37"/>
      <c r="AR25" s="37"/>
      <c r="AS25" s="37"/>
      <c r="AT25" s="37"/>
      <c r="AU25" s="37"/>
      <c r="AV25" s="37"/>
      <c r="AW25" s="37"/>
      <c r="AX25" s="37"/>
      <c r="AY25" s="50" t="str">
        <f t="shared" si="6"/>
        <v/>
      </c>
      <c r="AZ25" s="37"/>
      <c r="BA25" s="37"/>
      <c r="BB25" s="37"/>
    </row>
    <row r="26" customHeight="1" spans="1:54">
      <c r="A26" s="13" t="str">
        <f t="shared" si="0"/>
        <v/>
      </c>
      <c r="B26" s="14"/>
      <c r="C26" s="14"/>
      <c r="D26" s="8"/>
      <c r="E26" s="17"/>
      <c r="F26" s="17"/>
      <c r="G26" s="17"/>
      <c r="H26" s="16"/>
      <c r="I26" s="17"/>
      <c r="J26" s="17"/>
      <c r="K26" s="17"/>
      <c r="L26" s="17"/>
      <c r="M26" s="16">
        <f t="shared" si="1"/>
        <v>0</v>
      </c>
      <c r="N26" s="16" t="str">
        <f t="shared" si="2"/>
        <v/>
      </c>
      <c r="O26" s="16">
        <f t="shared" si="3"/>
        <v>0</v>
      </c>
      <c r="P26" s="16">
        <f t="shared" si="3"/>
        <v>0</v>
      </c>
      <c r="Q26" s="21"/>
      <c r="R26" s="21"/>
      <c r="S26" s="21">
        <f t="shared" si="4"/>
        <v>0</v>
      </c>
      <c r="T26" s="21" t="str">
        <f t="shared" si="5"/>
        <v/>
      </c>
      <c r="U26" s="17"/>
      <c r="W26" s="26"/>
      <c r="X26" s="26"/>
      <c r="Y26" s="26"/>
      <c r="Z26" s="26"/>
      <c r="AA26" s="26"/>
      <c r="AB26" s="26"/>
      <c r="AC26" s="26"/>
      <c r="AD26" s="26"/>
      <c r="AE26" s="26"/>
      <c r="AF26" s="26"/>
      <c r="AG26" s="26"/>
      <c r="AH26" s="38"/>
      <c r="AI26" s="37"/>
      <c r="AJ26" s="26"/>
      <c r="AK26" s="37"/>
      <c r="AL26" s="37"/>
      <c r="AM26" s="37"/>
      <c r="AN26" s="37"/>
      <c r="AO26" s="37"/>
      <c r="AP26" s="37"/>
      <c r="AQ26" s="37"/>
      <c r="AR26" s="37"/>
      <c r="AS26" s="37"/>
      <c r="AT26" s="37"/>
      <c r="AU26" s="37"/>
      <c r="AV26" s="37"/>
      <c r="AW26" s="37"/>
      <c r="AX26" s="37"/>
      <c r="AY26" s="50" t="str">
        <f t="shared" si="6"/>
        <v/>
      </c>
      <c r="AZ26" s="37"/>
      <c r="BA26" s="37"/>
      <c r="BB26" s="37"/>
    </row>
    <row r="27" customHeight="1" spans="1:54">
      <c r="A27" s="13" t="str">
        <f t="shared" si="0"/>
        <v/>
      </c>
      <c r="B27" s="14"/>
      <c r="C27" s="14"/>
      <c r="D27" s="8"/>
      <c r="E27" s="17"/>
      <c r="F27" s="17"/>
      <c r="G27" s="17"/>
      <c r="H27" s="16"/>
      <c r="I27" s="17"/>
      <c r="J27" s="17"/>
      <c r="K27" s="17"/>
      <c r="L27" s="17"/>
      <c r="M27" s="16">
        <f t="shared" si="1"/>
        <v>0</v>
      </c>
      <c r="N27" s="16" t="str">
        <f t="shared" si="2"/>
        <v/>
      </c>
      <c r="O27" s="16">
        <f t="shared" si="3"/>
        <v>0</v>
      </c>
      <c r="P27" s="16">
        <f t="shared" si="3"/>
        <v>0</v>
      </c>
      <c r="Q27" s="21"/>
      <c r="R27" s="21"/>
      <c r="S27" s="21">
        <f t="shared" si="4"/>
        <v>0</v>
      </c>
      <c r="T27" s="21" t="str">
        <f t="shared" si="5"/>
        <v/>
      </c>
      <c r="U27" s="17"/>
      <c r="W27" s="26"/>
      <c r="X27" s="26"/>
      <c r="Y27" s="26"/>
      <c r="Z27" s="26"/>
      <c r="AA27" s="26"/>
      <c r="AB27" s="26"/>
      <c r="AC27" s="26"/>
      <c r="AD27" s="26"/>
      <c r="AE27" s="26"/>
      <c r="AF27" s="26"/>
      <c r="AG27" s="26"/>
      <c r="AH27" s="38"/>
      <c r="AI27" s="37"/>
      <c r="AJ27" s="26"/>
      <c r="AK27" s="37"/>
      <c r="AL27" s="37"/>
      <c r="AM27" s="37"/>
      <c r="AN27" s="37"/>
      <c r="AO27" s="37"/>
      <c r="AP27" s="37"/>
      <c r="AQ27" s="37"/>
      <c r="AR27" s="37"/>
      <c r="AS27" s="37"/>
      <c r="AT27" s="37"/>
      <c r="AU27" s="37"/>
      <c r="AV27" s="37"/>
      <c r="AW27" s="37"/>
      <c r="AX27" s="37"/>
      <c r="AY27" s="50" t="str">
        <f t="shared" si="6"/>
        <v/>
      </c>
      <c r="AZ27" s="37"/>
      <c r="BA27" s="37"/>
      <c r="BB27" s="37"/>
    </row>
    <row r="28" customHeight="1" spans="1:54">
      <c r="A28" s="18" t="s">
        <v>867</v>
      </c>
      <c r="B28" s="19"/>
      <c r="C28" s="19"/>
      <c r="D28" s="20"/>
      <c r="E28" s="16">
        <f>SUM(E8:E27)</f>
        <v>0</v>
      </c>
      <c r="F28" s="16"/>
      <c r="G28" s="16">
        <f>SUM(G8:G27)</f>
        <v>0</v>
      </c>
      <c r="H28" s="16">
        <f>SUM(H8:H27)</f>
        <v>0</v>
      </c>
      <c r="I28" s="16">
        <f>SUM(I8:I27)</f>
        <v>0</v>
      </c>
      <c r="J28" s="16"/>
      <c r="K28" s="16">
        <f>SUM(K8:K27)</f>
        <v>0</v>
      </c>
      <c r="L28" s="16">
        <f>SUM(L8:L27)</f>
        <v>0</v>
      </c>
      <c r="M28" s="16">
        <f>SUM(M8:M27)</f>
        <v>0</v>
      </c>
      <c r="N28" s="16"/>
      <c r="O28" s="16">
        <f>SUM(O8:O27)</f>
        <v>0</v>
      </c>
      <c r="P28" s="16">
        <f>SUM(P8:P27)</f>
        <v>0</v>
      </c>
      <c r="Q28" s="21"/>
      <c r="R28" s="21"/>
      <c r="S28" s="21">
        <f>SUM(S8:S26)</f>
        <v>0</v>
      </c>
      <c r="T28" s="21" t="str">
        <f t="shared" si="5"/>
        <v/>
      </c>
      <c r="U28" s="17"/>
      <c r="W28" s="26"/>
      <c r="X28" s="26"/>
      <c r="Y28" s="26"/>
      <c r="Z28" s="26"/>
      <c r="AA28" s="26"/>
      <c r="AB28" s="26"/>
      <c r="AC28" s="26"/>
      <c r="AD28" s="26"/>
      <c r="AE28" s="26"/>
      <c r="AF28" s="26"/>
      <c r="AG28" s="26"/>
      <c r="AH28" s="38"/>
      <c r="AI28" s="37"/>
      <c r="AJ28" s="26"/>
      <c r="AK28" s="37"/>
      <c r="AL28" s="37"/>
      <c r="AM28" s="37"/>
      <c r="AN28" s="37"/>
      <c r="AO28" s="37"/>
      <c r="AP28" s="37"/>
      <c r="AQ28" s="37"/>
      <c r="AR28" s="37"/>
      <c r="AS28" s="37"/>
      <c r="AT28" s="37"/>
      <c r="AU28" s="37"/>
      <c r="AV28" s="37"/>
      <c r="AW28" s="37"/>
      <c r="AX28" s="37"/>
      <c r="AY28" s="50" t="str">
        <f t="shared" si="6"/>
        <v/>
      </c>
      <c r="AZ28" s="37"/>
      <c r="BA28" s="37"/>
      <c r="BB28" s="37"/>
    </row>
    <row r="29" customHeight="1" spans="1:54">
      <c r="A29" s="18" t="s">
        <v>868</v>
      </c>
      <c r="B29" s="19"/>
      <c r="C29" s="19"/>
      <c r="D29" s="20"/>
      <c r="E29" s="20"/>
      <c r="F29" s="20"/>
      <c r="G29" s="21">
        <f>H28</f>
        <v>0</v>
      </c>
      <c r="H29" s="21"/>
      <c r="I29" s="20"/>
      <c r="J29" s="20"/>
      <c r="K29" s="21">
        <f>L28</f>
        <v>0</v>
      </c>
      <c r="L29" s="21"/>
      <c r="M29" s="21"/>
      <c r="N29" s="21"/>
      <c r="O29" s="21">
        <f>P28</f>
        <v>0</v>
      </c>
      <c r="P29" s="21"/>
      <c r="Q29" s="21"/>
      <c r="R29" s="21"/>
      <c r="S29" s="21"/>
      <c r="T29" s="27"/>
      <c r="U29" s="17"/>
      <c r="W29" s="26"/>
      <c r="X29" s="26"/>
      <c r="Y29" s="26"/>
      <c r="Z29" s="26"/>
      <c r="AA29" s="26"/>
      <c r="AB29" s="26"/>
      <c r="AC29" s="26"/>
      <c r="AD29" s="26"/>
      <c r="AE29" s="26"/>
      <c r="AF29" s="26"/>
      <c r="AG29" s="26"/>
      <c r="AH29" s="38"/>
      <c r="AI29" s="37"/>
      <c r="AJ29" s="26"/>
      <c r="AK29" s="37"/>
      <c r="AL29" s="37"/>
      <c r="AM29" s="37"/>
      <c r="AN29" s="37"/>
      <c r="AO29" s="37"/>
      <c r="AP29" s="37"/>
      <c r="AQ29" s="37"/>
      <c r="AR29" s="37"/>
      <c r="AS29" s="37"/>
      <c r="AT29" s="37"/>
      <c r="AU29" s="37"/>
      <c r="AV29" s="37"/>
      <c r="AW29" s="37"/>
      <c r="AX29" s="37"/>
      <c r="AY29" s="50" t="str">
        <f t="shared" si="6"/>
        <v/>
      </c>
      <c r="AZ29" s="37"/>
      <c r="BA29" s="37"/>
      <c r="BB29" s="37"/>
    </row>
    <row r="30" customHeight="1" spans="1:54">
      <c r="A30" s="18" t="s">
        <v>869</v>
      </c>
      <c r="B30" s="19"/>
      <c r="C30" s="19"/>
      <c r="D30" s="20"/>
      <c r="E30" s="20"/>
      <c r="F30" s="20"/>
      <c r="G30" s="21">
        <f>G28-G29</f>
        <v>0</v>
      </c>
      <c r="H30" s="21"/>
      <c r="I30" s="20"/>
      <c r="J30" s="20"/>
      <c r="K30" s="21">
        <f>K28-K29</f>
        <v>0</v>
      </c>
      <c r="L30" s="21"/>
      <c r="M30" s="21"/>
      <c r="N30" s="21"/>
      <c r="O30" s="21">
        <f>O28-O29</f>
        <v>0</v>
      </c>
      <c r="P30" s="21"/>
      <c r="Q30" s="21"/>
      <c r="R30" s="21"/>
      <c r="S30" s="21">
        <f>S28</f>
        <v>0</v>
      </c>
      <c r="T30" s="27" t="str">
        <f>IF(O30=0,"",(S30-O30)/O30*100)</f>
        <v/>
      </c>
      <c r="U30" s="17"/>
      <c r="W30" s="26"/>
      <c r="X30" s="26"/>
      <c r="Y30" s="26"/>
      <c r="Z30" s="26"/>
      <c r="AA30" s="26"/>
      <c r="AB30" s="26"/>
      <c r="AC30" s="26"/>
      <c r="AD30" s="26"/>
      <c r="AE30" s="26"/>
      <c r="AF30" s="26"/>
      <c r="AG30" s="26"/>
      <c r="AH30" s="38"/>
      <c r="AI30" s="37"/>
      <c r="AJ30" s="26"/>
      <c r="AK30" s="37"/>
      <c r="AL30" s="37"/>
      <c r="AM30" s="37"/>
      <c r="AN30" s="37"/>
      <c r="AO30" s="37"/>
      <c r="AP30" s="37"/>
      <c r="AQ30" s="37"/>
      <c r="AR30" s="37"/>
      <c r="AS30" s="37"/>
      <c r="AT30" s="37"/>
      <c r="AU30" s="37"/>
      <c r="AV30" s="37"/>
      <c r="AW30" s="37"/>
      <c r="AX30" s="37"/>
      <c r="AY30" s="50" t="str">
        <f t="shared" si="6"/>
        <v/>
      </c>
      <c r="AZ30" s="37"/>
      <c r="BA30" s="37"/>
      <c r="BB30" s="37"/>
    </row>
    <row r="31" customHeight="1" spans="1:19">
      <c r="A31" s="3" t="str">
        <f>基本信息输入表!$K$6&amp;"填表人："&amp;基本信息输入表!$M$59</f>
        <v>产权持有单位填表人：王若初</v>
      </c>
      <c r="S31" s="3" t="str">
        <f>"评估人员："&amp;基本信息输入表!$Q$59</f>
        <v>评估人员：王秀红</v>
      </c>
    </row>
    <row r="32" customHeight="1" spans="1:1">
      <c r="A32" s="3" t="str">
        <f>"填表日期："&amp;YEAR(基本信息输入表!$O$59)&amp;"年"&amp;MONTH(基本信息输入表!$O$59)&amp;"月"&amp;DAY(基本信息输入表!$O$59)&amp;"日"</f>
        <v>填表日期：2021年11月29日</v>
      </c>
    </row>
    <row r="33" customHeight="1" spans="22:22">
      <c r="V33" s="28" t="s">
        <v>310</v>
      </c>
    </row>
  </sheetData>
  <mergeCells count="45">
    <mergeCell ref="A2:U2"/>
    <mergeCell ref="A3:U3"/>
    <mergeCell ref="T4:U4"/>
    <mergeCell ref="A5:M5"/>
    <mergeCell ref="W5:AC5"/>
    <mergeCell ref="AD5:AO5"/>
    <mergeCell ref="AP5:AX5"/>
    <mergeCell ref="AY5:BB5"/>
    <mergeCell ref="E6:G6"/>
    <mergeCell ref="I6:K6"/>
    <mergeCell ref="M6:O6"/>
    <mergeCell ref="Q6:S6"/>
    <mergeCell ref="AD6:AI6"/>
    <mergeCell ref="AJ6:AK6"/>
    <mergeCell ref="AL6:AM6"/>
    <mergeCell ref="AQ6:AR6"/>
    <mergeCell ref="AS6:AV6"/>
    <mergeCell ref="A28:D28"/>
    <mergeCell ref="A29:D29"/>
    <mergeCell ref="A30:D30"/>
    <mergeCell ref="A6:A7"/>
    <mergeCell ref="B6:B7"/>
    <mergeCell ref="C6:C7"/>
    <mergeCell ref="D6:D7"/>
    <mergeCell ref="H6:H7"/>
    <mergeCell ref="L6:L7"/>
    <mergeCell ref="P6:P7"/>
    <mergeCell ref="T6:T7"/>
    <mergeCell ref="U6:U7"/>
    <mergeCell ref="W6:W7"/>
    <mergeCell ref="X6:X7"/>
    <mergeCell ref="Y6:Y7"/>
    <mergeCell ref="Z6:Z7"/>
    <mergeCell ref="AA6:AA7"/>
    <mergeCell ref="AB6:AB7"/>
    <mergeCell ref="AC6:AC7"/>
    <mergeCell ref="AN6:AN7"/>
    <mergeCell ref="AO6:AO7"/>
    <mergeCell ref="AP6:AP7"/>
    <mergeCell ref="AW6:AW7"/>
    <mergeCell ref="AX6:AX7"/>
    <mergeCell ref="AY6:AY7"/>
    <mergeCell ref="AZ6:AZ7"/>
    <mergeCell ref="BA6:BA7"/>
    <mergeCell ref="BB6:BB7"/>
  </mergeCells>
  <dataValidations count="3">
    <dataValidation type="list" allowBlank="1" showInputMessage="1" showErrorMessage="1" sqref="AJ8:AJ30">
      <formula1>基本信息输入表!$A$119:$A$121</formula1>
    </dataValidation>
    <dataValidation type="list" allowBlank="1" showInputMessage="1" showErrorMessage="1" sqref="AL8:AL30">
      <formula1>基本信息输入表!$A$122:$A$125</formula1>
    </dataValidation>
    <dataValidation type="list" allowBlank="1" showInputMessage="1" showErrorMessage="1" sqref="W8:AA30 AD8:AG30">
      <formula1>基本信息输入表!$A$107:$A$108</formula1>
    </dataValidation>
  </dataValidations>
  <hyperlinks>
    <hyperlink ref="A1" location="索引目录!A1" display="返回索引目录"/>
  </hyperlinks>
  <printOptions horizontalCentered="1"/>
  <pageMargins left="0.984027777777778" right="0.984027777777778" top="0.984027777777778" bottom="0.984027777777778" header="0.313888888888889" footer="0.354166666666667"/>
  <pageSetup paperSize="9" scale="48" fitToHeight="1000" orientation="landscape"/>
  <headerFooter scaleWithDoc="0">
    <oddFooter>&amp;R&amp;"宋体,常规"&amp;10&amp;P/&amp;N</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27</vt:i4>
      </vt:variant>
    </vt:vector>
  </HeadingPairs>
  <TitlesOfParts>
    <vt:vector size="27" baseType="lpstr">
      <vt:lpstr>索引目录</vt:lpstr>
      <vt:lpstr>基本信息输入表</vt:lpstr>
      <vt:lpstr>企业基本情况表</vt:lpstr>
      <vt:lpstr>1-汇总表</vt:lpstr>
      <vt:lpstr>2-分类汇总</vt:lpstr>
      <vt:lpstr>3-流动汇总</vt:lpstr>
      <vt:lpstr>3-9存货汇总</vt:lpstr>
      <vt:lpstr>3-9-1材料采购（在途物资）</vt:lpstr>
      <vt:lpstr>3-9-2原材料</vt:lpstr>
      <vt:lpstr>3-9-3在库周转材料</vt:lpstr>
      <vt:lpstr>3-9-4委托加工物资</vt:lpstr>
      <vt:lpstr>3-9-5产成品(库存商品)</vt:lpstr>
      <vt:lpstr>3-9-6在产品（自制半成品）</vt:lpstr>
      <vt:lpstr>3-9-7发出商品</vt:lpstr>
      <vt:lpstr>3-9-8在用周转材料</vt:lpstr>
      <vt:lpstr>4-非流动资产汇总</vt:lpstr>
      <vt:lpstr>4-6固定资产汇总</vt:lpstr>
      <vt:lpstr>4-6-1房屋建筑物</vt:lpstr>
      <vt:lpstr>4-6-2构筑物</vt:lpstr>
      <vt:lpstr>4-6-3管道沟槽</vt:lpstr>
      <vt:lpstr>4-6-4机器设备</vt:lpstr>
      <vt:lpstr>4-6-5车辆</vt:lpstr>
      <vt:lpstr>4-6-6电子设备</vt:lpstr>
      <vt:lpstr>4-7在建工程汇总</vt:lpstr>
      <vt:lpstr>4-7-1在建（土建）</vt:lpstr>
      <vt:lpstr>4-7-2在建（设备）</vt:lpstr>
      <vt:lpstr>4-8工程物资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dc:creator>
  <cp:lastModifiedBy>梁译匀</cp:lastModifiedBy>
  <dcterms:created xsi:type="dcterms:W3CDTF">2014-06-26T09:51:00Z</dcterms:created>
  <cp:lastPrinted>2023-04-20T08:55:00Z</cp:lastPrinted>
  <dcterms:modified xsi:type="dcterms:W3CDTF">2024-01-15T06:46:54Z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ED79629AE3AD4584969E7F89778F9328</vt:lpwstr>
  </property>
</Properties>
</file>