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<sst xmlns="http://schemas.openxmlformats.org/spreadsheetml/2006/main" count="269" uniqueCount="155">
  <si>
    <r>
      <rPr>
        <u/>
        <sz val="10"/>
        <color indexed="12"/>
        <rFont val="宋体"/>
        <charset val="134"/>
      </rPr>
      <t>返回索引页</t>
    </r>
  </si>
  <si>
    <r>
      <rPr>
        <u/>
        <sz val="8"/>
        <color indexed="12"/>
        <rFont val="宋体"/>
        <charset val="134"/>
      </rPr>
      <t>返回</t>
    </r>
  </si>
  <si>
    <r>
      <rPr>
        <sz val="20"/>
        <rFont val="隶书"/>
        <charset val="134"/>
      </rPr>
      <t>固定资产</t>
    </r>
    <r>
      <rPr>
        <sz val="20"/>
        <rFont val="Arial Narrow"/>
        <charset val="134"/>
      </rPr>
      <t>—</t>
    </r>
    <r>
      <rPr>
        <sz val="20"/>
        <rFont val="隶书"/>
        <charset val="134"/>
      </rPr>
      <t>机器设备评估明细表</t>
    </r>
  </si>
  <si>
    <r>
      <rPr>
        <sz val="9"/>
        <rFont val="宋体"/>
        <charset val="134"/>
      </rPr>
      <t>金额单位：人民币元</t>
    </r>
  </si>
  <si>
    <t>盘点序号</t>
  </si>
  <si>
    <r>
      <rPr>
        <sz val="9"/>
        <rFont val="仿宋_GB2312"/>
        <charset val="134"/>
      </rPr>
      <t>财务序号</t>
    </r>
  </si>
  <si>
    <r>
      <rPr>
        <sz val="9"/>
        <rFont val="仿宋_GB2312"/>
        <charset val="134"/>
      </rPr>
      <t>对应核算单位</t>
    </r>
  </si>
  <si>
    <r>
      <rPr>
        <sz val="9"/>
        <rFont val="仿宋_GB2312"/>
        <charset val="134"/>
      </rPr>
      <t>设备编号</t>
    </r>
  </si>
  <si>
    <r>
      <rPr>
        <sz val="9"/>
        <rFont val="仿宋_GB2312"/>
        <charset val="134"/>
      </rPr>
      <t>设备名称</t>
    </r>
  </si>
  <si>
    <r>
      <rPr>
        <sz val="9"/>
        <rFont val="仿宋_GB2312"/>
        <charset val="134"/>
      </rPr>
      <t>规格型号</t>
    </r>
  </si>
  <si>
    <r>
      <rPr>
        <sz val="9"/>
        <rFont val="仿宋_GB2312"/>
        <charset val="134"/>
      </rPr>
      <t>生产厂家</t>
    </r>
  </si>
  <si>
    <r>
      <rPr>
        <sz val="9"/>
        <rFont val="仿宋_GB2312"/>
        <charset val="134"/>
      </rPr>
      <t>计量单位</t>
    </r>
  </si>
  <si>
    <r>
      <rPr>
        <sz val="9"/>
        <rFont val="仿宋_GB2312"/>
        <charset val="134"/>
      </rPr>
      <t>数量</t>
    </r>
  </si>
  <si>
    <t>资产状态</t>
  </si>
  <si>
    <r>
      <rPr>
        <sz val="9"/>
        <rFont val="仿宋_GB2312"/>
        <charset val="134"/>
      </rPr>
      <t>分类</t>
    </r>
  </si>
  <si>
    <r>
      <rPr>
        <sz val="9"/>
        <rFont val="仿宋_GB2312"/>
        <charset val="134"/>
      </rPr>
      <t>折旧年限</t>
    </r>
  </si>
  <si>
    <r>
      <rPr>
        <sz val="9"/>
        <rFont val="仿宋_GB2312"/>
        <charset val="134"/>
      </rPr>
      <t>已提折旧年限</t>
    </r>
  </si>
  <si>
    <r>
      <rPr>
        <sz val="9"/>
        <rFont val="仿宋_GB2312"/>
        <charset val="134"/>
      </rPr>
      <t>购置日期</t>
    </r>
  </si>
  <si>
    <r>
      <rPr>
        <sz val="9"/>
        <rFont val="仿宋_GB2312"/>
        <charset val="134"/>
      </rPr>
      <t>启用日期</t>
    </r>
  </si>
  <si>
    <r>
      <rPr>
        <sz val="9"/>
        <rFont val="仿宋_GB2312"/>
        <charset val="134"/>
      </rPr>
      <t>审计前账面值</t>
    </r>
  </si>
  <si>
    <r>
      <rPr>
        <sz val="9"/>
        <rFont val="仿宋_GB2312"/>
        <charset val="134"/>
      </rPr>
      <t>账面价值</t>
    </r>
  </si>
  <si>
    <t>评估价值</t>
  </si>
  <si>
    <r>
      <rPr>
        <sz val="9"/>
        <rFont val="仿宋_GB2312"/>
        <charset val="134"/>
      </rPr>
      <t>增值率</t>
    </r>
    <r>
      <rPr>
        <sz val="9"/>
        <rFont val="Arial Narrow"/>
        <charset val="134"/>
      </rPr>
      <t>%</t>
    </r>
  </si>
  <si>
    <t>备注1</t>
  </si>
  <si>
    <r>
      <rPr>
        <sz val="9"/>
        <rFont val="仿宋_GB2312"/>
        <charset val="134"/>
      </rPr>
      <t>原值</t>
    </r>
  </si>
  <si>
    <r>
      <rPr>
        <sz val="9"/>
        <rFont val="仿宋_GB2312"/>
        <charset val="134"/>
      </rPr>
      <t>资产核实</t>
    </r>
  </si>
  <si>
    <r>
      <rPr>
        <sz val="9"/>
        <rFont val="仿宋_GB2312"/>
        <charset val="134"/>
      </rPr>
      <t>审定造价</t>
    </r>
  </si>
  <si>
    <r>
      <rPr>
        <sz val="9"/>
        <rFont val="仿宋_GB2312"/>
        <charset val="134"/>
      </rPr>
      <t>甲方供材</t>
    </r>
  </si>
  <si>
    <r>
      <rPr>
        <sz val="9"/>
        <rFont val="仿宋_GB2312"/>
        <charset val="134"/>
      </rPr>
      <t>原始入账价值</t>
    </r>
  </si>
  <si>
    <r>
      <rPr>
        <sz val="9"/>
        <rFont val="仿宋_GB2312"/>
        <charset val="134"/>
      </rPr>
      <t>记入价值</t>
    </r>
  </si>
  <si>
    <r>
      <rPr>
        <sz val="9"/>
        <rFont val="仿宋_GB2312"/>
        <charset val="134"/>
      </rPr>
      <t>分摊费用</t>
    </r>
  </si>
  <si>
    <r>
      <rPr>
        <sz val="9"/>
        <rFont val="仿宋_GB2312"/>
        <charset val="134"/>
      </rPr>
      <t>其他</t>
    </r>
  </si>
  <si>
    <r>
      <rPr>
        <sz val="9"/>
        <rFont val="仿宋_GB2312"/>
        <charset val="134"/>
      </rPr>
      <t>合计</t>
    </r>
  </si>
  <si>
    <r>
      <rPr>
        <sz val="9"/>
        <rFont val="仿宋_GB2312"/>
        <charset val="134"/>
      </rPr>
      <t>差异</t>
    </r>
  </si>
  <si>
    <r>
      <rPr>
        <sz val="9"/>
        <rFont val="仿宋_GB2312"/>
        <charset val="134"/>
      </rPr>
      <t>净值</t>
    </r>
  </si>
  <si>
    <r>
      <rPr>
        <sz val="9"/>
        <rFont val="仿宋_GB2312"/>
        <charset val="134"/>
      </rPr>
      <t>减值准备</t>
    </r>
  </si>
  <si>
    <t>账面原值</t>
  </si>
  <si>
    <t>账面净值</t>
  </si>
  <si>
    <t>减值准备</t>
  </si>
  <si>
    <t>账面价值</t>
  </si>
  <si>
    <r>
      <rPr>
        <sz val="9"/>
        <rFont val="仿宋_GB2312"/>
        <charset val="134"/>
      </rPr>
      <t>成新率</t>
    </r>
    <r>
      <rPr>
        <sz val="9"/>
        <rFont val="Arial Narrow"/>
        <charset val="134"/>
      </rPr>
      <t>%</t>
    </r>
  </si>
  <si>
    <r>
      <rPr>
        <sz val="9"/>
        <rFont val="仿宋_GB2312"/>
        <charset val="134"/>
      </rPr>
      <t>流动性折扣率</t>
    </r>
    <r>
      <rPr>
        <sz val="9"/>
        <rFont val="Arial Narrow"/>
        <charset val="134"/>
      </rPr>
      <t>%</t>
    </r>
  </si>
  <si>
    <t>拆除费率%</t>
  </si>
  <si>
    <t>016-132</t>
  </si>
  <si>
    <t>车床</t>
  </si>
  <si>
    <t>JI-MAZAK</t>
  </si>
  <si>
    <t>济南第一机床厂</t>
  </si>
  <si>
    <t>台</t>
  </si>
  <si>
    <t>1989/11/1</t>
  </si>
  <si>
    <t>含税</t>
  </si>
  <si>
    <t>016-163</t>
  </si>
  <si>
    <t>1993/2/1</t>
  </si>
  <si>
    <t>016-167</t>
  </si>
  <si>
    <t>CA6140</t>
  </si>
  <si>
    <t>沈阳第一机床厂</t>
  </si>
  <si>
    <t>1994/10/1</t>
  </si>
  <si>
    <t>031-009</t>
  </si>
  <si>
    <t>万能外园磨床</t>
  </si>
  <si>
    <t>M120W</t>
  </si>
  <si>
    <t>上海第三机床厂</t>
  </si>
  <si>
    <t>1974/1/1</t>
  </si>
  <si>
    <t>032-008</t>
  </si>
  <si>
    <t>内园磨床</t>
  </si>
  <si>
    <t>M2120A</t>
  </si>
  <si>
    <t>无锡机床厂</t>
  </si>
  <si>
    <t>1989/9/1</t>
  </si>
  <si>
    <t>061-003</t>
  </si>
  <si>
    <t>立式升降台铣床</t>
  </si>
  <si>
    <t>X52K</t>
  </si>
  <si>
    <t>北京第一机床厂</t>
  </si>
  <si>
    <t>122-021</t>
  </si>
  <si>
    <t>单柱万能液压机</t>
  </si>
  <si>
    <t>自制</t>
  </si>
  <si>
    <t>1990/10/1</t>
  </si>
  <si>
    <t>522-013</t>
  </si>
  <si>
    <t>精密滤油机</t>
  </si>
  <si>
    <t>LUC-40×20</t>
  </si>
  <si>
    <t>无锡华灵过滤设备有限公司</t>
  </si>
  <si>
    <t>2003/5/1</t>
  </si>
  <si>
    <t>585-016</t>
  </si>
  <si>
    <t>主轴承拧紧机</t>
  </si>
  <si>
    <t>阿特拉斯。科普科（上海）贸易有限公司</t>
  </si>
  <si>
    <t>2012/4/30</t>
  </si>
  <si>
    <t>599-201</t>
  </si>
  <si>
    <t>智能气动标记机</t>
  </si>
  <si>
    <t>BJ-GAPF</t>
  </si>
  <si>
    <t>济南易恒技术有限公司</t>
  </si>
  <si>
    <t>2003/8/1</t>
  </si>
  <si>
    <t>599-205</t>
  </si>
  <si>
    <t>GAK2</t>
  </si>
  <si>
    <t>2005/5/1</t>
  </si>
  <si>
    <t>004-038</t>
  </si>
  <si>
    <t>4102机体精铣左右面组合机床</t>
  </si>
  <si>
    <t>一拖（洛阳）开创装备科技有限公司</t>
  </si>
  <si>
    <t>2009/10/1</t>
  </si>
  <si>
    <t>002-003</t>
  </si>
  <si>
    <t>多头数控镗床</t>
  </si>
  <si>
    <t>WHZ-021B</t>
  </si>
  <si>
    <t>芜湖重型机床厂</t>
  </si>
  <si>
    <t>029-092g</t>
  </si>
  <si>
    <t>485机体精镗缸套孔机</t>
  </si>
  <si>
    <t>二汽</t>
  </si>
  <si>
    <t>947-055</t>
  </si>
  <si>
    <t>OP360手动油道清洗机</t>
  </si>
  <si>
    <t>MAM-QX205</t>
  </si>
  <si>
    <t>大连现代辅机开发制造有限公司</t>
  </si>
  <si>
    <t>947-052</t>
  </si>
  <si>
    <t>新4102/机体线OP120清洗机</t>
  </si>
  <si>
    <t>涿州双威清洗机有限公司</t>
  </si>
  <si>
    <t>033-043</t>
  </si>
  <si>
    <t>砂轮机</t>
  </si>
  <si>
    <t>M3025</t>
  </si>
  <si>
    <t>仪征四星电动工具厂</t>
  </si>
  <si>
    <t>947-X002</t>
  </si>
  <si>
    <t>清洗机</t>
  </si>
  <si>
    <t>QXLT70-Ⅱ</t>
  </si>
  <si>
    <t>无锡江南清洗机厂</t>
  </si>
  <si>
    <t>1997/1/1</t>
  </si>
  <si>
    <t>004-022</t>
  </si>
  <si>
    <t>卧式加工中心</t>
  </si>
  <si>
    <t>D-317</t>
  </si>
  <si>
    <t>大连华根机械有限公司</t>
  </si>
  <si>
    <t>2007/9/1</t>
  </si>
  <si>
    <t>004-023</t>
  </si>
  <si>
    <t>D-318</t>
  </si>
  <si>
    <t>004-024</t>
  </si>
  <si>
    <t>D-319</t>
  </si>
  <si>
    <t>004-026</t>
  </si>
  <si>
    <t>D-321</t>
  </si>
  <si>
    <t>004-027</t>
  </si>
  <si>
    <t>D-322</t>
  </si>
  <si>
    <t>004-028</t>
  </si>
  <si>
    <t>D-323</t>
  </si>
  <si>
    <t>004-029</t>
  </si>
  <si>
    <t>D-324</t>
  </si>
  <si>
    <t>004-030</t>
  </si>
  <si>
    <t>D-325</t>
  </si>
  <si>
    <t>拉床</t>
  </si>
  <si>
    <t>CS-9013</t>
  </si>
  <si>
    <t>长沙机床有限责任公司机床分厂</t>
  </si>
  <si>
    <t>029-093（773）</t>
  </si>
  <si>
    <t>精镗主凸孔专机</t>
  </si>
  <si>
    <t>专机</t>
  </si>
  <si>
    <t>东风汽车公司设备制造厂</t>
  </si>
  <si>
    <t>2011/6/30</t>
  </si>
  <si>
    <t>029-095</t>
  </si>
  <si>
    <t>海科特机体线精铣缸面、精镗缸孔机床</t>
  </si>
  <si>
    <t>YUN578</t>
  </si>
  <si>
    <t>亿达日平机床有限公司</t>
  </si>
  <si>
    <t>2010/7/31</t>
  </si>
  <si>
    <t>069-068</t>
  </si>
  <si>
    <t>双卧移动工作台铣床</t>
  </si>
  <si>
    <t>大连DU1954改</t>
  </si>
  <si>
    <t>1990/9/1</t>
  </si>
  <si>
    <t>合计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</si>
</sst>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00"/>
    <numFmt numFmtId="177" formatCode="0.00_);[Red]\(0.00\)"/>
    <numFmt numFmtId="178" formatCode="_([$€-2]* #,##0.00_);_([$€-2]* \(#,##0.00\);_([$€-2]* &quot;-&quot;??_)"/>
    <numFmt numFmtId="179" formatCode="#,##0_);\(#,##0\)"/>
    <numFmt numFmtId="180" formatCode="yyyy&quot;年&quot;m&quot;月&quot;;@"/>
    <numFmt numFmtId="181" formatCode="0_);[Red]\(0\)"/>
    <numFmt numFmtId="182" formatCode="0.0_);[Red]\(0.0\)"/>
    <numFmt numFmtId="183" formatCode="#,##0.00_);\(#,##0.00\)"/>
  </numFmts>
  <fonts count="32">
    <font>
      <sz val="11"/>
      <color theme="1"/>
      <name val="宋体"/>
      <charset val="134"/>
      <scheme val="minor"/>
    </font>
    <font>
      <sz val="12"/>
      <name val="Times New Roman"/>
      <charset val="134"/>
    </font>
    <font>
      <u/>
      <sz val="10"/>
      <color indexed="12"/>
      <name val="Arial Narrow"/>
      <charset val="134"/>
    </font>
    <font>
      <u/>
      <sz val="8"/>
      <color indexed="12"/>
      <name val="Arial Narrow"/>
      <charset val="134"/>
    </font>
    <font>
      <sz val="10"/>
      <name val="Arial Narrow"/>
      <charset val="134"/>
    </font>
    <font>
      <sz val="20"/>
      <name val="Arial Narrow"/>
      <charset val="134"/>
    </font>
    <font>
      <sz val="9"/>
      <name val="Arial Narrow"/>
      <charset val="134"/>
    </font>
    <font>
      <sz val="9"/>
      <name val="仿宋_GB2312"/>
      <charset val="134"/>
    </font>
    <font>
      <sz val="9"/>
      <name val="宋体"/>
      <charset val="134"/>
    </font>
    <font>
      <sz val="8"/>
      <name val="Arial Narrow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0"/>
      <color indexed="12"/>
      <name val="宋体"/>
      <charset val="134"/>
    </font>
    <font>
      <u/>
      <sz val="8"/>
      <color indexed="12"/>
      <name val="宋体"/>
      <charset val="134"/>
    </font>
    <font>
      <sz val="20"/>
      <name val="隶书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26" fillId="14" borderId="16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8" fontId="1" fillId="0" borderId="0"/>
  </cellStyleXfs>
  <cellXfs count="63">
    <xf numFmtId="0" fontId="0" fillId="0" borderId="0" xfId="0">
      <alignment vertical="center"/>
    </xf>
    <xf numFmtId="178" fontId="1" fillId="0" borderId="0" xfId="0" applyNumberFormat="1" applyFont="1" applyFill="1" applyAlignment="1"/>
    <xf numFmtId="177" fontId="1" fillId="0" borderId="0" xfId="0" applyNumberFormat="1" applyFont="1" applyFill="1" applyAlignment="1"/>
    <xf numFmtId="176" fontId="2" fillId="2" borderId="0" xfId="10" applyNumberFormat="1" applyFont="1" applyFill="1" applyAlignment="1" applyProtection="1">
      <alignment horizontal="left" vertical="center" shrinkToFit="1"/>
      <protection locked="0" hidden="1"/>
    </xf>
    <xf numFmtId="178" fontId="3" fillId="2" borderId="0" xfId="10" applyNumberFormat="1" applyFont="1" applyFill="1" applyAlignment="1" applyProtection="1">
      <alignment horizontal="left" vertical="center" wrapText="1"/>
    </xf>
    <xf numFmtId="178" fontId="4" fillId="2" borderId="0" xfId="0" applyNumberFormat="1" applyFont="1" applyFill="1" applyAlignment="1">
      <alignment vertical="center"/>
    </xf>
    <xf numFmtId="178" fontId="4" fillId="2" borderId="0" xfId="0" applyNumberFormat="1" applyFont="1" applyFill="1" applyAlignment="1">
      <alignment horizontal="center" vertical="center" wrapText="1"/>
    </xf>
    <xf numFmtId="178" fontId="5" fillId="2" borderId="0" xfId="0" applyNumberFormat="1" applyFont="1" applyFill="1" applyAlignment="1">
      <alignment horizontal="center" vertical="center" wrapText="1"/>
    </xf>
    <xf numFmtId="177" fontId="6" fillId="2" borderId="0" xfId="0" applyNumberFormat="1" applyFont="1" applyFill="1" applyAlignment="1">
      <alignment horizontal="center" vertical="center"/>
    </xf>
    <xf numFmtId="177" fontId="6" fillId="2" borderId="0" xfId="0" applyNumberFormat="1" applyFont="1" applyFill="1" applyAlignment="1">
      <alignment vertical="center"/>
    </xf>
    <xf numFmtId="178" fontId="6" fillId="2" borderId="0" xfId="0" applyNumberFormat="1" applyFont="1" applyFill="1" applyAlignment="1">
      <alignment vertical="center"/>
    </xf>
    <xf numFmtId="178" fontId="7" fillId="2" borderId="1" xfId="49" applyFont="1" applyFill="1" applyBorder="1" applyAlignment="1">
      <alignment horizontal="center" vertical="center" wrapText="1"/>
    </xf>
    <xf numFmtId="178" fontId="6" fillId="2" borderId="1" xfId="49" applyFont="1" applyFill="1" applyBorder="1" applyAlignment="1">
      <alignment horizontal="center" vertical="center" wrapText="1"/>
    </xf>
    <xf numFmtId="178" fontId="6" fillId="2" borderId="1" xfId="49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179" fontId="6" fillId="2" borderId="1" xfId="49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/>
    <xf numFmtId="178" fontId="1" fillId="0" borderId="1" xfId="0" applyNumberFormat="1" applyFont="1" applyFill="1" applyBorder="1" applyAlignment="1"/>
    <xf numFmtId="178" fontId="8" fillId="0" borderId="1" xfId="0" applyNumberFormat="1" applyFont="1" applyFill="1" applyBorder="1" applyAlignment="1">
      <alignment horizontal="center"/>
    </xf>
    <xf numFmtId="178" fontId="6" fillId="0" borderId="1" xfId="0" applyNumberFormat="1" applyFont="1" applyFill="1" applyBorder="1" applyAlignment="1">
      <alignment horizontal="center"/>
    </xf>
    <xf numFmtId="178" fontId="6" fillId="0" borderId="1" xfId="0" applyNumberFormat="1" applyFont="1" applyFill="1" applyBorder="1" applyAlignment="1"/>
    <xf numFmtId="178" fontId="6" fillId="2" borderId="0" xfId="0" applyNumberFormat="1" applyFont="1" applyFill="1" applyAlignment="1">
      <alignment horizontal="center" vertical="center"/>
    </xf>
    <xf numFmtId="178" fontId="7" fillId="2" borderId="2" xfId="49" applyFont="1" applyFill="1" applyBorder="1" applyAlignment="1">
      <alignment horizontal="center" vertical="center" wrapText="1"/>
    </xf>
    <xf numFmtId="178" fontId="6" fillId="2" borderId="2" xfId="49" applyFont="1" applyFill="1" applyBorder="1" applyAlignment="1">
      <alignment horizontal="center" vertical="center" wrapText="1"/>
    </xf>
    <xf numFmtId="180" fontId="6" fillId="2" borderId="1" xfId="49" applyNumberFormat="1" applyFont="1" applyFill="1" applyBorder="1" applyAlignment="1">
      <alignment horizontal="center" vertical="center" wrapText="1"/>
    </xf>
    <xf numFmtId="178" fontId="6" fillId="2" borderId="4" xfId="0" applyNumberFormat="1" applyFont="1" applyFill="1" applyBorder="1" applyAlignment="1">
      <alignment horizontal="center" vertical="center"/>
    </xf>
    <xf numFmtId="178" fontId="7" fillId="2" borderId="3" xfId="49" applyFont="1" applyFill="1" applyBorder="1" applyAlignment="1">
      <alignment horizontal="center" vertical="center" wrapText="1"/>
    </xf>
    <xf numFmtId="178" fontId="6" fillId="2" borderId="3" xfId="49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center" vertical="center"/>
    </xf>
    <xf numFmtId="178" fontId="6" fillId="2" borderId="5" xfId="0" applyNumberFormat="1" applyFont="1" applyFill="1" applyBorder="1" applyAlignment="1">
      <alignment horizontal="center" vertical="center"/>
    </xf>
    <xf numFmtId="178" fontId="6" fillId="2" borderId="6" xfId="0" applyNumberFormat="1" applyFont="1" applyFill="1" applyBorder="1" applyAlignment="1">
      <alignment horizontal="center" vertical="center"/>
    </xf>
    <xf numFmtId="178" fontId="6" fillId="2" borderId="7" xfId="0" applyNumberFormat="1" applyFont="1" applyFill="1" applyBorder="1" applyAlignment="1">
      <alignment horizontal="center" vertical="center"/>
    </xf>
    <xf numFmtId="178" fontId="6" fillId="2" borderId="8" xfId="0" applyNumberFormat="1" applyFont="1" applyFill="1" applyBorder="1" applyAlignment="1">
      <alignment horizontal="center" vertical="center"/>
    </xf>
    <xf numFmtId="178" fontId="6" fillId="2" borderId="9" xfId="0" applyNumberFormat="1" applyFont="1" applyFill="1" applyBorder="1" applyAlignment="1">
      <alignment horizontal="center" vertical="center"/>
    </xf>
    <xf numFmtId="178" fontId="7" fillId="2" borderId="8" xfId="0" applyNumberFormat="1" applyFont="1" applyFill="1" applyBorder="1" applyAlignment="1">
      <alignment horizontal="center" vertical="center"/>
    </xf>
    <xf numFmtId="178" fontId="8" fillId="2" borderId="0" xfId="0" applyNumberFormat="1" applyFont="1" applyFill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 wrapText="1"/>
    </xf>
    <xf numFmtId="43" fontId="6" fillId="2" borderId="8" xfId="8" applyFont="1" applyFill="1" applyBorder="1" applyAlignment="1">
      <alignment horizontal="center" vertical="center"/>
    </xf>
    <xf numFmtId="43" fontId="6" fillId="2" borderId="1" xfId="8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/>
    </xf>
    <xf numFmtId="181" fontId="4" fillId="2" borderId="0" xfId="0" applyNumberFormat="1" applyFont="1" applyFill="1" applyAlignment="1">
      <alignment horizontal="center" vertical="center" wrapText="1"/>
    </xf>
    <xf numFmtId="182" fontId="4" fillId="2" borderId="0" xfId="0" applyNumberFormat="1" applyFont="1" applyFill="1" applyAlignment="1">
      <alignment horizontal="center" vertical="center" wrapText="1"/>
    </xf>
    <xf numFmtId="181" fontId="6" fillId="2" borderId="0" xfId="0" applyNumberFormat="1" applyFont="1" applyFill="1" applyAlignment="1">
      <alignment vertical="center"/>
    </xf>
    <xf numFmtId="182" fontId="6" fillId="2" borderId="0" xfId="0" applyNumberFormat="1" applyFont="1" applyFill="1" applyAlignment="1">
      <alignment vertical="center"/>
    </xf>
    <xf numFmtId="178" fontId="6" fillId="2" borderId="0" xfId="0" applyNumberFormat="1" applyFont="1" applyFill="1" applyAlignment="1">
      <alignment horizontal="right" vertical="center"/>
    </xf>
    <xf numFmtId="178" fontId="7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181" fontId="6" fillId="2" borderId="1" xfId="0" applyNumberFormat="1" applyFont="1" applyFill="1" applyBorder="1" applyAlignment="1">
      <alignment horizontal="center" vertical="center" wrapText="1"/>
    </xf>
    <xf numFmtId="182" fontId="8" fillId="2" borderId="1" xfId="0" applyNumberFormat="1" applyFont="1" applyFill="1" applyBorder="1" applyAlignment="1">
      <alignment horizontal="center" vertical="center" wrapText="1"/>
    </xf>
    <xf numFmtId="43" fontId="6" fillId="2" borderId="1" xfId="8" applyFont="1" applyFill="1" applyBorder="1" applyAlignment="1">
      <alignment vertical="center"/>
    </xf>
    <xf numFmtId="181" fontId="6" fillId="2" borderId="1" xfId="8" applyNumberFormat="1" applyFont="1" applyFill="1" applyBorder="1" applyAlignment="1">
      <alignment vertical="center"/>
    </xf>
    <xf numFmtId="182" fontId="6" fillId="2" borderId="1" xfId="8" applyNumberFormat="1" applyFont="1" applyFill="1" applyBorder="1" applyAlignment="1">
      <alignment horizontal="center" vertical="center"/>
    </xf>
    <xf numFmtId="43" fontId="9" fillId="2" borderId="1" xfId="8" applyFont="1" applyFill="1" applyBorder="1" applyAlignment="1" applyProtection="1">
      <alignment shrinkToFit="1"/>
      <protection locked="0" hidden="1"/>
    </xf>
    <xf numFmtId="43" fontId="6" fillId="2" borderId="1" xfId="8" applyFont="1" applyFill="1" applyBorder="1" applyAlignment="1">
      <alignment horizontal="right" vertical="center"/>
    </xf>
    <xf numFmtId="183" fontId="8" fillId="2" borderId="1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BG-3-1&#35780;&#20272;&#26126;&#32454;&#34920;(&#28493;&#26612;&#21160;&#21147;&#25196;&#26612;91&#21488;&#35774;&#22791;)&#65288;1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本法资料清单"/>
      <sheetName val="收益法资料清单"/>
      <sheetName val="封面"/>
      <sheetName val="索引目录"/>
      <sheetName val="汇总表"/>
      <sheetName val="分类汇总"/>
      <sheetName val="流动汇总"/>
      <sheetName val="货币资金汇总"/>
      <sheetName val="现金"/>
      <sheetName val="银行存款"/>
      <sheetName val="其他货币资金"/>
      <sheetName val="交易性金融资产汇总"/>
      <sheetName val="交易性-股票"/>
      <sheetName val="交易性-债券"/>
      <sheetName val="交易性-基金"/>
      <sheetName val="应收票据"/>
      <sheetName val="应收账款"/>
      <sheetName val="预付账款"/>
      <sheetName val="应收利息"/>
      <sheetName val="应收股利（利润）"/>
      <sheetName val="其他应收款"/>
      <sheetName val="存货汇总"/>
      <sheetName val="原材料"/>
      <sheetName val="材料采购（在途物资）"/>
      <sheetName val="在库低值易耗品"/>
      <sheetName val="包装物"/>
      <sheetName val="委托加工物资"/>
      <sheetName val="产成品（库存商品）"/>
      <sheetName val="开发产品"/>
      <sheetName val="出租开发产品"/>
      <sheetName val="在产品（自制半成品）"/>
      <sheetName val="开发成本"/>
      <sheetName val="分期收款发出商品"/>
      <sheetName val="在用低值易耗品"/>
      <sheetName val="委托代销商品"/>
      <sheetName val="受托代销商品"/>
      <sheetName val="未结算工程"/>
      <sheetName val="周转材料"/>
      <sheetName val="一年到期非流动资产"/>
      <sheetName val="其他流动资产"/>
      <sheetName val="非流动资产汇总"/>
      <sheetName val="可供出售金融资产汇总"/>
      <sheetName val="可出售-股票"/>
      <sheetName val="可出售-债券"/>
      <sheetName val="可出售-其他"/>
      <sheetName val="持有到期投资"/>
      <sheetName val="长期应收"/>
      <sheetName val="长期股权投资"/>
      <sheetName val="投资性房地产-房屋成本计量"/>
      <sheetName val="投资性房地产-房屋公允价值计量"/>
      <sheetName val="投资性房地产-土地成本计量"/>
      <sheetName val="投资性房地产-土地公允价值计量"/>
      <sheetName val="固定资产汇总"/>
      <sheetName val="房屋建筑物"/>
      <sheetName val="构筑物"/>
      <sheetName val="管道沟槽"/>
      <sheetName val="Sheet1"/>
      <sheetName val="机器设备"/>
      <sheetName val="1包-宝云16"/>
      <sheetName val="2包-华丰49"/>
      <sheetName val="3包-通用专机26"/>
      <sheetName val="车辆"/>
      <sheetName val="电子设备"/>
      <sheetName val="土地"/>
      <sheetName val="在建工程汇总"/>
      <sheetName val="在建（土建）"/>
      <sheetName val="在建（设备）"/>
      <sheetName val="工程物资"/>
      <sheetName val="固定资产清理"/>
      <sheetName val="生产性生物资产"/>
      <sheetName val="油气资产"/>
      <sheetName val="无形资产汇总"/>
      <sheetName val="无形-土地"/>
      <sheetName val="无形-矿业权"/>
      <sheetName val="无形-其他"/>
      <sheetName val="开发支出"/>
      <sheetName val="商誉"/>
      <sheetName val="专有技术统计表"/>
      <sheetName val="专利统计表"/>
      <sheetName val="商标统计表"/>
      <sheetName val="著作权统计表"/>
      <sheetName val="长期待摊费用"/>
      <sheetName val="递延所得税资产"/>
      <sheetName val="其他非流动资产汇总"/>
      <sheetName val="其他长期资产"/>
      <sheetName val="临时设施"/>
      <sheetName val="特准储备物资"/>
      <sheetName val="流动负债汇总"/>
      <sheetName val="短期借款"/>
      <sheetName val="交易性金融负债"/>
      <sheetName val="应付票据"/>
      <sheetName val="应付账款"/>
      <sheetName val="预收账款"/>
      <sheetName val="职工薪酬"/>
      <sheetName val="应交税费"/>
      <sheetName val="应付利息"/>
      <sheetName val="应付股利（利润）"/>
      <sheetName val="其他应付款"/>
      <sheetName val="一年到期非流动负债"/>
      <sheetName val="其他流动负债"/>
      <sheetName val="非流动负债汇总 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</sheetNames>
    <sheetDataSet>
      <sheetData sheetId="0"/>
      <sheetData sheetId="1"/>
      <sheetData sheetId="2">
        <row r="7">
          <cell r="D7" t="str">
            <v>产权持有单位：潍柴动力扬州柴油机有限责任公司</v>
          </cell>
        </row>
        <row r="9">
          <cell r="D9" t="str">
            <v>评估基准日：</v>
          </cell>
        </row>
        <row r="9">
          <cell r="F9" t="str">
            <v>2020</v>
          </cell>
          <cell r="G9" t="str">
            <v>年</v>
          </cell>
          <cell r="H9" t="str">
            <v>7</v>
          </cell>
          <cell r="I9" t="str">
            <v>月</v>
          </cell>
          <cell r="J9" t="str">
            <v>31</v>
          </cell>
          <cell r="K9" t="str">
            <v>日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39"/>
  <sheetViews>
    <sheetView tabSelected="1" topLeftCell="A7" workbookViewId="0">
      <selection activeCell="AF6" sqref="AF6"/>
    </sheetView>
  </sheetViews>
  <sheetFormatPr defaultColWidth="9" defaultRowHeight="15.75"/>
  <cols>
    <col min="1" max="1" width="4.25" style="1" customWidth="1"/>
    <col min="2" max="3" width="9" style="1" hidden="1" customWidth="1"/>
    <col min="4" max="4" width="7.25" style="1" customWidth="1"/>
    <col min="5" max="5" width="7.125" style="1" customWidth="1"/>
    <col min="6" max="6" width="7.375" style="1" customWidth="1"/>
    <col min="7" max="7" width="7.5" style="1" customWidth="1"/>
    <col min="8" max="8" width="4" style="1" customWidth="1"/>
    <col min="9" max="9" width="2.5" style="1" customWidth="1"/>
    <col min="10" max="10" width="0.125" style="1" hidden="1" customWidth="1"/>
    <col min="11" max="13" width="9" style="1" hidden="1" customWidth="1"/>
    <col min="14" max="14" width="7.75" style="1" customWidth="1"/>
    <col min="15" max="15" width="7.25" style="1" customWidth="1"/>
    <col min="16" max="16" width="9" style="1" hidden="1" customWidth="1"/>
    <col min="17" max="17" width="5.625" style="1" hidden="1" customWidth="1"/>
    <col min="18" max="18" width="6" style="1" hidden="1" customWidth="1"/>
    <col min="19" max="19" width="4" style="1" hidden="1" customWidth="1"/>
    <col min="20" max="20" width="5.125" style="1" hidden="1" customWidth="1"/>
    <col min="21" max="21" width="6.875" style="1" hidden="1" customWidth="1"/>
    <col min="22" max="22" width="5.375" style="1" hidden="1" customWidth="1"/>
    <col min="23" max="23" width="7.625" style="1" hidden="1" customWidth="1"/>
    <col min="24" max="24" width="4.125" style="1" hidden="1" customWidth="1"/>
    <col min="25" max="25" width="6.625" style="1" hidden="1" customWidth="1"/>
    <col min="26" max="26" width="9" style="1" hidden="1" customWidth="1"/>
    <col min="27" max="27" width="5.5" style="1" hidden="1" customWidth="1"/>
    <col min="28" max="28" width="9" style="1" hidden="1" customWidth="1"/>
    <col min="29" max="30" width="9" style="1" customWidth="1"/>
    <col min="31" max="31" width="4.125" style="1" customWidth="1"/>
    <col min="32" max="32" width="8.625" style="1" customWidth="1"/>
    <col min="33" max="33" width="9.625" style="1" customWidth="1"/>
    <col min="34" max="34" width="5" style="1" customWidth="1"/>
    <col min="35" max="35" width="6.625" style="1" customWidth="1"/>
    <col min="36" max="36" width="5.5" style="1" customWidth="1"/>
    <col min="37" max="37" width="7.625" style="1" customWidth="1"/>
    <col min="38" max="38" width="7.375" style="1" customWidth="1"/>
    <col min="39" max="39" width="6.5" style="1" customWidth="1"/>
    <col min="40" max="16384" width="9" style="1"/>
  </cols>
  <sheetData>
    <row r="1" s="1" customFormat="1" spans="1:39">
      <c r="A1" s="3" t="s">
        <v>0</v>
      </c>
      <c r="B1" s="3"/>
      <c r="C1" s="4" t="s">
        <v>1</v>
      </c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47"/>
      <c r="AI1" s="47"/>
      <c r="AJ1" s="48"/>
      <c r="AK1" s="6"/>
      <c r="AL1" s="6"/>
      <c r="AM1" s="6"/>
    </row>
    <row r="2" s="1" customFormat="1" ht="25.5" spans="1:39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="1" customFormat="1" spans="1:39">
      <c r="A3" s="8" t="str">
        <f>CONCATENATE([1]封面!D9,[1]封面!F9,[1]封面!G9,[1]封面!H9,[1]封面!I9,[1]封面!J9,[1]封面!K9)</f>
        <v>评估基准日：2020年7月31日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="1" customFormat="1" spans="1:39">
      <c r="A4" s="9" t="str">
        <f>[1]封面!D7&amp;[1]封面!F7</f>
        <v>产权持有单位：潍柴动力扬州柴油机有限责任公司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49"/>
      <c r="AI4" s="49"/>
      <c r="AJ4" s="50"/>
      <c r="AK4" s="10"/>
      <c r="AL4" s="10"/>
      <c r="AM4" s="51" t="s">
        <v>3</v>
      </c>
    </row>
    <row r="5" s="1" customFormat="1" spans="1:39">
      <c r="A5" s="11" t="s">
        <v>4</v>
      </c>
      <c r="B5" s="12" t="s">
        <v>5</v>
      </c>
      <c r="C5" s="12" t="s">
        <v>6</v>
      </c>
      <c r="D5" s="12" t="s">
        <v>7</v>
      </c>
      <c r="E5" s="13" t="s">
        <v>8</v>
      </c>
      <c r="F5" s="12" t="s">
        <v>9</v>
      </c>
      <c r="G5" s="14" t="s">
        <v>10</v>
      </c>
      <c r="H5" s="12" t="s">
        <v>11</v>
      </c>
      <c r="I5" s="12" t="s">
        <v>12</v>
      </c>
      <c r="J5" s="28" t="s">
        <v>13</v>
      </c>
      <c r="K5" s="29" t="s">
        <v>14</v>
      </c>
      <c r="L5" s="29" t="s">
        <v>15</v>
      </c>
      <c r="M5" s="29" t="s">
        <v>16</v>
      </c>
      <c r="N5" s="30" t="s">
        <v>17</v>
      </c>
      <c r="O5" s="30" t="s">
        <v>18</v>
      </c>
      <c r="P5" s="31" t="s">
        <v>19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7"/>
      <c r="AC5" s="38" t="s">
        <v>20</v>
      </c>
      <c r="AD5" s="36"/>
      <c r="AE5" s="36"/>
      <c r="AF5" s="39"/>
      <c r="AG5" s="52" t="s">
        <v>21</v>
      </c>
      <c r="AH5" s="19"/>
      <c r="AI5" s="19"/>
      <c r="AJ5" s="19"/>
      <c r="AK5" s="19"/>
      <c r="AL5" s="53" t="s">
        <v>22</v>
      </c>
      <c r="AM5" s="54" t="s">
        <v>23</v>
      </c>
    </row>
    <row r="6" s="1" customFormat="1" ht="24.75" spans="1:39">
      <c r="A6" s="12"/>
      <c r="B6" s="12"/>
      <c r="C6" s="12"/>
      <c r="D6" s="12"/>
      <c r="E6" s="13"/>
      <c r="F6" s="12"/>
      <c r="G6" s="15"/>
      <c r="H6" s="12"/>
      <c r="I6" s="12"/>
      <c r="J6" s="32"/>
      <c r="K6" s="33"/>
      <c r="L6" s="33"/>
      <c r="M6" s="33"/>
      <c r="N6" s="30"/>
      <c r="O6" s="30"/>
      <c r="P6" s="19" t="s">
        <v>24</v>
      </c>
      <c r="Q6" s="31" t="s">
        <v>25</v>
      </c>
      <c r="R6" s="31" t="s">
        <v>25</v>
      </c>
      <c r="S6" s="31" t="s">
        <v>26</v>
      </c>
      <c r="T6" s="31" t="s">
        <v>27</v>
      </c>
      <c r="U6" s="31" t="s">
        <v>28</v>
      </c>
      <c r="V6" s="31" t="s">
        <v>29</v>
      </c>
      <c r="W6" s="31" t="s">
        <v>30</v>
      </c>
      <c r="X6" s="31" t="s">
        <v>31</v>
      </c>
      <c r="Y6" s="31" t="s">
        <v>32</v>
      </c>
      <c r="Z6" s="31" t="s">
        <v>33</v>
      </c>
      <c r="AA6" s="31" t="s">
        <v>34</v>
      </c>
      <c r="AB6" s="40" t="s">
        <v>35</v>
      </c>
      <c r="AC6" s="41" t="s">
        <v>36</v>
      </c>
      <c r="AD6" s="42" t="s">
        <v>37</v>
      </c>
      <c r="AE6" s="43" t="s">
        <v>38</v>
      </c>
      <c r="AF6" s="18" t="s">
        <v>39</v>
      </c>
      <c r="AG6" s="19" t="s">
        <v>24</v>
      </c>
      <c r="AH6" s="55" t="s">
        <v>40</v>
      </c>
      <c r="AI6" s="55" t="s">
        <v>41</v>
      </c>
      <c r="AJ6" s="56" t="s">
        <v>42</v>
      </c>
      <c r="AK6" s="19" t="s">
        <v>34</v>
      </c>
      <c r="AL6" s="19"/>
      <c r="AM6" s="19"/>
    </row>
    <row r="7" s="1" customFormat="1" spans="1:39">
      <c r="A7" s="16">
        <v>1</v>
      </c>
      <c r="B7" s="12"/>
      <c r="C7" s="12"/>
      <c r="D7" s="17" t="s">
        <v>43</v>
      </c>
      <c r="E7" s="18" t="s">
        <v>44</v>
      </c>
      <c r="F7" s="17" t="s">
        <v>45</v>
      </c>
      <c r="G7" s="17" t="s">
        <v>46</v>
      </c>
      <c r="H7" s="19" t="s">
        <v>47</v>
      </c>
      <c r="I7" s="16">
        <v>1</v>
      </c>
      <c r="J7" s="34"/>
      <c r="K7" s="33"/>
      <c r="L7" s="33"/>
      <c r="M7" s="33"/>
      <c r="N7" s="35" t="s">
        <v>48</v>
      </c>
      <c r="O7" s="35" t="s">
        <v>48</v>
      </c>
      <c r="P7" s="19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40"/>
      <c r="AC7" s="44">
        <v>7500</v>
      </c>
      <c r="AD7" s="45">
        <v>375</v>
      </c>
      <c r="AE7" s="45"/>
      <c r="AF7" s="45">
        <v>375</v>
      </c>
      <c r="AG7" s="57">
        <v>45000</v>
      </c>
      <c r="AH7" s="58">
        <v>15</v>
      </c>
      <c r="AI7" s="58">
        <v>20</v>
      </c>
      <c r="AJ7" s="59">
        <v>1</v>
      </c>
      <c r="AK7" s="60">
        <v>4950</v>
      </c>
      <c r="AL7" s="61">
        <f t="shared" ref="AL7:AL13" si="0">IF(AD7=0,"",(AK7-AF7)/AF7*100)</f>
        <v>1220</v>
      </c>
      <c r="AM7" s="62" t="s">
        <v>49</v>
      </c>
    </row>
    <row r="8" s="1" customFormat="1" spans="1:39">
      <c r="A8" s="16">
        <v>2</v>
      </c>
      <c r="B8" s="12"/>
      <c r="C8" s="12"/>
      <c r="D8" s="17" t="s">
        <v>50</v>
      </c>
      <c r="E8" s="18" t="s">
        <v>44</v>
      </c>
      <c r="F8" s="17" t="s">
        <v>45</v>
      </c>
      <c r="G8" s="17" t="s">
        <v>46</v>
      </c>
      <c r="H8" s="19" t="s">
        <v>47</v>
      </c>
      <c r="I8" s="16">
        <v>1</v>
      </c>
      <c r="J8" s="34"/>
      <c r="K8" s="33"/>
      <c r="L8" s="33"/>
      <c r="M8" s="33"/>
      <c r="N8" s="35" t="s">
        <v>51</v>
      </c>
      <c r="O8" s="35" t="s">
        <v>51</v>
      </c>
      <c r="P8" s="19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40"/>
      <c r="AC8" s="44">
        <v>7500</v>
      </c>
      <c r="AD8" s="45">
        <v>375</v>
      </c>
      <c r="AE8" s="45"/>
      <c r="AF8" s="45">
        <v>375</v>
      </c>
      <c r="AG8" s="57">
        <v>45000</v>
      </c>
      <c r="AH8" s="58">
        <v>15</v>
      </c>
      <c r="AI8" s="58">
        <v>20</v>
      </c>
      <c r="AJ8" s="59">
        <v>1</v>
      </c>
      <c r="AK8" s="60">
        <v>4950</v>
      </c>
      <c r="AL8" s="61">
        <f t="shared" si="0"/>
        <v>1220</v>
      </c>
      <c r="AM8" s="62" t="s">
        <v>49</v>
      </c>
    </row>
    <row r="9" s="1" customFormat="1" spans="1:39">
      <c r="A9" s="16">
        <v>3</v>
      </c>
      <c r="B9" s="12"/>
      <c r="C9" s="12"/>
      <c r="D9" s="17" t="s">
        <v>52</v>
      </c>
      <c r="E9" s="19" t="s">
        <v>44</v>
      </c>
      <c r="F9" s="17" t="s">
        <v>53</v>
      </c>
      <c r="G9" s="17" t="s">
        <v>54</v>
      </c>
      <c r="H9" s="19" t="s">
        <v>47</v>
      </c>
      <c r="I9" s="16">
        <v>1</v>
      </c>
      <c r="J9" s="34"/>
      <c r="K9" s="33"/>
      <c r="L9" s="33"/>
      <c r="M9" s="33"/>
      <c r="N9" s="35" t="s">
        <v>55</v>
      </c>
      <c r="O9" s="35" t="s">
        <v>55</v>
      </c>
      <c r="P9" s="19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40"/>
      <c r="AC9" s="44">
        <v>7245</v>
      </c>
      <c r="AD9" s="45">
        <v>362.25</v>
      </c>
      <c r="AE9" s="45"/>
      <c r="AF9" s="45">
        <v>362.25</v>
      </c>
      <c r="AG9" s="57">
        <v>50000</v>
      </c>
      <c r="AH9" s="58">
        <v>15</v>
      </c>
      <c r="AI9" s="58">
        <v>20</v>
      </c>
      <c r="AJ9" s="59">
        <v>1</v>
      </c>
      <c r="AK9" s="60">
        <v>5500</v>
      </c>
      <c r="AL9" s="61">
        <f t="shared" si="0"/>
        <v>1418.28847481021</v>
      </c>
      <c r="AM9" s="62" t="s">
        <v>49</v>
      </c>
    </row>
    <row r="10" s="1" customFormat="1" spans="1:39">
      <c r="A10" s="16">
        <v>4</v>
      </c>
      <c r="B10" s="12"/>
      <c r="C10" s="12"/>
      <c r="D10" s="17" t="s">
        <v>56</v>
      </c>
      <c r="E10" s="19" t="s">
        <v>57</v>
      </c>
      <c r="F10" s="17" t="s">
        <v>58</v>
      </c>
      <c r="G10" s="17" t="s">
        <v>59</v>
      </c>
      <c r="H10" s="19" t="s">
        <v>47</v>
      </c>
      <c r="I10" s="16">
        <v>1</v>
      </c>
      <c r="J10" s="34"/>
      <c r="K10" s="33"/>
      <c r="L10" s="33"/>
      <c r="M10" s="33"/>
      <c r="N10" s="35" t="s">
        <v>60</v>
      </c>
      <c r="O10" s="35" t="s">
        <v>60</v>
      </c>
      <c r="P10" s="19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40"/>
      <c r="AC10" s="44">
        <v>7950</v>
      </c>
      <c r="AD10" s="45">
        <v>397.5</v>
      </c>
      <c r="AE10" s="45"/>
      <c r="AF10" s="45">
        <v>397.5</v>
      </c>
      <c r="AG10" s="57">
        <v>50000</v>
      </c>
      <c r="AH10" s="58">
        <v>15</v>
      </c>
      <c r="AI10" s="58">
        <v>20</v>
      </c>
      <c r="AJ10" s="59">
        <v>1</v>
      </c>
      <c r="AK10" s="60">
        <v>5500</v>
      </c>
      <c r="AL10" s="61">
        <f t="shared" si="0"/>
        <v>1283.64779874214</v>
      </c>
      <c r="AM10" s="62" t="s">
        <v>49</v>
      </c>
    </row>
    <row r="11" s="1" customFormat="1" spans="1:39">
      <c r="A11" s="16">
        <v>5</v>
      </c>
      <c r="B11" s="12"/>
      <c r="C11" s="12"/>
      <c r="D11" s="17" t="s">
        <v>61</v>
      </c>
      <c r="E11" s="19" t="s">
        <v>62</v>
      </c>
      <c r="F11" s="17" t="s">
        <v>63</v>
      </c>
      <c r="G11" s="17" t="s">
        <v>64</v>
      </c>
      <c r="H11" s="19" t="s">
        <v>47</v>
      </c>
      <c r="I11" s="16">
        <v>1</v>
      </c>
      <c r="J11" s="34"/>
      <c r="K11" s="33"/>
      <c r="L11" s="33"/>
      <c r="M11" s="33"/>
      <c r="N11" s="35" t="s">
        <v>65</v>
      </c>
      <c r="O11" s="35" t="s">
        <v>65</v>
      </c>
      <c r="P11" s="19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40"/>
      <c r="AC11" s="44">
        <v>17685</v>
      </c>
      <c r="AD11" s="45">
        <v>884.25</v>
      </c>
      <c r="AE11" s="45"/>
      <c r="AF11" s="45">
        <v>884.25</v>
      </c>
      <c r="AG11" s="57">
        <v>65000</v>
      </c>
      <c r="AH11" s="58">
        <v>15</v>
      </c>
      <c r="AI11" s="58">
        <v>20</v>
      </c>
      <c r="AJ11" s="59">
        <v>1</v>
      </c>
      <c r="AK11" s="60">
        <v>7150</v>
      </c>
      <c r="AL11" s="61">
        <f t="shared" si="0"/>
        <v>708.594854396381</v>
      </c>
      <c r="AM11" s="62" t="s">
        <v>49</v>
      </c>
    </row>
    <row r="12" s="1" customFormat="1" spans="1:39">
      <c r="A12" s="16">
        <v>6</v>
      </c>
      <c r="B12" s="12"/>
      <c r="C12" s="12"/>
      <c r="D12" s="17" t="s">
        <v>66</v>
      </c>
      <c r="E12" s="18" t="s">
        <v>67</v>
      </c>
      <c r="F12" s="17" t="s">
        <v>68</v>
      </c>
      <c r="G12" s="17" t="s">
        <v>69</v>
      </c>
      <c r="H12" s="19" t="s">
        <v>47</v>
      </c>
      <c r="I12" s="16">
        <v>1</v>
      </c>
      <c r="J12" s="34"/>
      <c r="K12" s="33"/>
      <c r="L12" s="33"/>
      <c r="M12" s="33"/>
      <c r="N12" s="35" t="s">
        <v>60</v>
      </c>
      <c r="O12" s="35" t="s">
        <v>60</v>
      </c>
      <c r="P12" s="19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40"/>
      <c r="AC12" s="44">
        <v>21405</v>
      </c>
      <c r="AD12" s="45">
        <v>1070.25</v>
      </c>
      <c r="AE12" s="45"/>
      <c r="AF12" s="45">
        <v>1070.25</v>
      </c>
      <c r="AG12" s="57">
        <v>65000</v>
      </c>
      <c r="AH12" s="58">
        <v>15</v>
      </c>
      <c r="AI12" s="58">
        <v>20</v>
      </c>
      <c r="AJ12" s="59">
        <v>1</v>
      </c>
      <c r="AK12" s="60">
        <v>7150</v>
      </c>
      <c r="AL12" s="61">
        <f t="shared" si="0"/>
        <v>568.068208362532</v>
      </c>
      <c r="AM12" s="62" t="s">
        <v>49</v>
      </c>
    </row>
    <row r="13" s="1" customFormat="1" spans="1:39">
      <c r="A13" s="16">
        <v>7</v>
      </c>
      <c r="B13" s="12"/>
      <c r="C13" s="12"/>
      <c r="D13" s="17" t="s">
        <v>70</v>
      </c>
      <c r="E13" s="19" t="s">
        <v>71</v>
      </c>
      <c r="F13" s="17"/>
      <c r="G13" s="17" t="s">
        <v>72</v>
      </c>
      <c r="H13" s="19" t="s">
        <v>47</v>
      </c>
      <c r="I13" s="16">
        <v>1</v>
      </c>
      <c r="J13" s="34"/>
      <c r="K13" s="33"/>
      <c r="L13" s="33"/>
      <c r="M13" s="33"/>
      <c r="N13" s="35" t="s">
        <v>73</v>
      </c>
      <c r="O13" s="35" t="s">
        <v>73</v>
      </c>
      <c r="P13" s="19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40"/>
      <c r="AC13" s="44">
        <v>3585</v>
      </c>
      <c r="AD13" s="45">
        <v>179.25</v>
      </c>
      <c r="AE13" s="45"/>
      <c r="AF13" s="45">
        <v>179.25</v>
      </c>
      <c r="AG13" s="57">
        <v>20000</v>
      </c>
      <c r="AH13" s="58">
        <v>15</v>
      </c>
      <c r="AI13" s="58">
        <v>20</v>
      </c>
      <c r="AJ13" s="59">
        <v>1</v>
      </c>
      <c r="AK13" s="60">
        <v>2200</v>
      </c>
      <c r="AL13" s="61">
        <f t="shared" si="0"/>
        <v>1127.33612273361</v>
      </c>
      <c r="AM13" s="62" t="s">
        <v>49</v>
      </c>
    </row>
    <row r="14" s="1" customFormat="1" spans="1:39">
      <c r="A14" s="16">
        <v>8</v>
      </c>
      <c r="B14" s="12"/>
      <c r="C14" s="12"/>
      <c r="D14" s="17" t="s">
        <v>74</v>
      </c>
      <c r="E14" s="18" t="s">
        <v>75</v>
      </c>
      <c r="F14" s="17" t="s">
        <v>76</v>
      </c>
      <c r="G14" s="17" t="s">
        <v>77</v>
      </c>
      <c r="H14" s="19" t="s">
        <v>47</v>
      </c>
      <c r="I14" s="16">
        <v>1</v>
      </c>
      <c r="J14" s="34"/>
      <c r="K14" s="33"/>
      <c r="L14" s="33"/>
      <c r="M14" s="33"/>
      <c r="N14" s="35" t="s">
        <v>78</v>
      </c>
      <c r="O14" s="35" t="s">
        <v>78</v>
      </c>
      <c r="P14" s="19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40"/>
      <c r="AC14" s="44">
        <v>2214</v>
      </c>
      <c r="AD14" s="45">
        <v>110.7</v>
      </c>
      <c r="AE14" s="45"/>
      <c r="AF14" s="45">
        <v>110.7</v>
      </c>
      <c r="AG14" s="57">
        <v>3000</v>
      </c>
      <c r="AH14" s="58">
        <v>15</v>
      </c>
      <c r="AI14" s="58">
        <v>20</v>
      </c>
      <c r="AJ14" s="59">
        <v>1</v>
      </c>
      <c r="AK14" s="60">
        <v>330</v>
      </c>
      <c r="AL14" s="61">
        <f t="shared" ref="AL14:AL23" si="1">IF(AD14=0,"",(AK14-AF14)/AF14*100)</f>
        <v>198.10298102981</v>
      </c>
      <c r="AM14" s="62" t="s">
        <v>49</v>
      </c>
    </row>
    <row r="15" s="1" customFormat="1" spans="1:39">
      <c r="A15" s="16">
        <v>9</v>
      </c>
      <c r="B15" s="12"/>
      <c r="C15" s="12"/>
      <c r="D15" s="17" t="s">
        <v>79</v>
      </c>
      <c r="E15" s="18" t="s">
        <v>80</v>
      </c>
      <c r="F15" s="17"/>
      <c r="G15" s="17" t="s">
        <v>81</v>
      </c>
      <c r="H15" s="19" t="s">
        <v>47</v>
      </c>
      <c r="I15" s="16">
        <v>1</v>
      </c>
      <c r="J15" s="34"/>
      <c r="K15" s="33"/>
      <c r="L15" s="33"/>
      <c r="M15" s="33"/>
      <c r="N15" s="35" t="s">
        <v>82</v>
      </c>
      <c r="O15" s="35" t="s">
        <v>82</v>
      </c>
      <c r="P15" s="19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40"/>
      <c r="AC15" s="44">
        <v>292772.69</v>
      </c>
      <c r="AD15" s="45">
        <v>62574.71</v>
      </c>
      <c r="AE15" s="45"/>
      <c r="AF15" s="45">
        <v>62574.71</v>
      </c>
      <c r="AG15" s="57">
        <v>270000</v>
      </c>
      <c r="AH15" s="58">
        <v>20</v>
      </c>
      <c r="AI15" s="58">
        <v>20</v>
      </c>
      <c r="AJ15" s="59">
        <v>1</v>
      </c>
      <c r="AK15" s="60">
        <v>40500</v>
      </c>
      <c r="AL15" s="61">
        <f t="shared" si="1"/>
        <v>-35.277366846766</v>
      </c>
      <c r="AM15" s="62" t="s">
        <v>49</v>
      </c>
    </row>
    <row r="16" s="1" customFormat="1" spans="1:39">
      <c r="A16" s="16">
        <v>10</v>
      </c>
      <c r="B16" s="12"/>
      <c r="C16" s="12"/>
      <c r="D16" s="17" t="s">
        <v>83</v>
      </c>
      <c r="E16" s="18" t="s">
        <v>84</v>
      </c>
      <c r="F16" s="17" t="s">
        <v>85</v>
      </c>
      <c r="G16" s="17" t="s">
        <v>86</v>
      </c>
      <c r="H16" s="19" t="s">
        <v>47</v>
      </c>
      <c r="I16" s="16">
        <v>1</v>
      </c>
      <c r="J16" s="34"/>
      <c r="K16" s="33"/>
      <c r="L16" s="33"/>
      <c r="M16" s="33"/>
      <c r="N16" s="35" t="s">
        <v>87</v>
      </c>
      <c r="O16" s="35" t="s">
        <v>87</v>
      </c>
      <c r="P16" s="19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40"/>
      <c r="AC16" s="44">
        <v>6842</v>
      </c>
      <c r="AD16" s="45">
        <v>342.1</v>
      </c>
      <c r="AE16" s="45"/>
      <c r="AF16" s="45">
        <v>342.1</v>
      </c>
      <c r="AG16" s="57">
        <v>25000</v>
      </c>
      <c r="AH16" s="58">
        <v>15</v>
      </c>
      <c r="AI16" s="58">
        <v>20</v>
      </c>
      <c r="AJ16" s="59">
        <v>1</v>
      </c>
      <c r="AK16" s="60">
        <v>2750</v>
      </c>
      <c r="AL16" s="61">
        <f t="shared" si="1"/>
        <v>703.858520900322</v>
      </c>
      <c r="AM16" s="62" t="s">
        <v>49</v>
      </c>
    </row>
    <row r="17" s="1" customFormat="1" spans="1:39">
      <c r="A17" s="16">
        <v>11</v>
      </c>
      <c r="B17" s="12"/>
      <c r="C17" s="12"/>
      <c r="D17" s="17" t="s">
        <v>88</v>
      </c>
      <c r="E17" s="18" t="s">
        <v>84</v>
      </c>
      <c r="F17" s="17" t="s">
        <v>89</v>
      </c>
      <c r="G17" s="17" t="s">
        <v>86</v>
      </c>
      <c r="H17" s="19" t="s">
        <v>47</v>
      </c>
      <c r="I17" s="16">
        <v>1</v>
      </c>
      <c r="J17" s="34"/>
      <c r="K17" s="33"/>
      <c r="L17" s="33"/>
      <c r="M17" s="33"/>
      <c r="N17" s="35" t="s">
        <v>90</v>
      </c>
      <c r="O17" s="35" t="s">
        <v>90</v>
      </c>
      <c r="P17" s="19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40"/>
      <c r="AC17" s="44">
        <v>31856</v>
      </c>
      <c r="AD17" s="45">
        <v>1592.8</v>
      </c>
      <c r="AE17" s="45"/>
      <c r="AF17" s="45">
        <v>1592.8</v>
      </c>
      <c r="AG17" s="57">
        <v>48000</v>
      </c>
      <c r="AH17" s="58">
        <v>15</v>
      </c>
      <c r="AI17" s="58">
        <v>20</v>
      </c>
      <c r="AJ17" s="59">
        <v>1</v>
      </c>
      <c r="AK17" s="60">
        <v>5280</v>
      </c>
      <c r="AL17" s="61">
        <f t="shared" si="1"/>
        <v>231.491712707182</v>
      </c>
      <c r="AM17" s="62" t="s">
        <v>49</v>
      </c>
    </row>
    <row r="18" s="1" customFormat="1" spans="1:39">
      <c r="A18" s="16">
        <v>12</v>
      </c>
      <c r="B18" s="12"/>
      <c r="C18" s="12"/>
      <c r="D18" s="17" t="s">
        <v>91</v>
      </c>
      <c r="E18" s="18" t="s">
        <v>92</v>
      </c>
      <c r="F18" s="17">
        <v>0</v>
      </c>
      <c r="G18" s="17" t="s">
        <v>93</v>
      </c>
      <c r="H18" s="19" t="s">
        <v>47</v>
      </c>
      <c r="I18" s="16">
        <v>1</v>
      </c>
      <c r="J18" s="34"/>
      <c r="K18" s="33"/>
      <c r="L18" s="33"/>
      <c r="M18" s="33"/>
      <c r="N18" s="35" t="s">
        <v>94</v>
      </c>
      <c r="O18" s="35" t="s">
        <v>94</v>
      </c>
      <c r="P18" s="19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40"/>
      <c r="AC18" s="44">
        <v>452421.44</v>
      </c>
      <c r="AD18" s="45">
        <v>29524.29</v>
      </c>
      <c r="AE18" s="45"/>
      <c r="AF18" s="45">
        <v>29524.29</v>
      </c>
      <c r="AG18" s="57">
        <v>388000</v>
      </c>
      <c r="AH18" s="58">
        <v>15</v>
      </c>
      <c r="AI18" s="58">
        <v>20</v>
      </c>
      <c r="AJ18" s="59">
        <v>1.5</v>
      </c>
      <c r="AK18" s="60">
        <v>40740</v>
      </c>
      <c r="AL18" s="61">
        <f t="shared" si="1"/>
        <v>37.9880769359737</v>
      </c>
      <c r="AM18" s="62" t="s">
        <v>49</v>
      </c>
    </row>
    <row r="19" s="1" customFormat="1" spans="1:39">
      <c r="A19" s="16">
        <v>13</v>
      </c>
      <c r="B19" s="12"/>
      <c r="C19" s="12"/>
      <c r="D19" s="17" t="s">
        <v>95</v>
      </c>
      <c r="E19" s="18" t="s">
        <v>96</v>
      </c>
      <c r="F19" s="17" t="s">
        <v>97</v>
      </c>
      <c r="G19" s="17" t="s">
        <v>98</v>
      </c>
      <c r="H19" s="19" t="s">
        <v>47</v>
      </c>
      <c r="I19" s="16">
        <v>1</v>
      </c>
      <c r="J19" s="34"/>
      <c r="K19" s="33"/>
      <c r="L19" s="33"/>
      <c r="M19" s="33"/>
      <c r="N19" s="35">
        <v>40451</v>
      </c>
      <c r="O19" s="35">
        <v>40451</v>
      </c>
      <c r="P19" s="19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40"/>
      <c r="AC19" s="44">
        <v>346979.35</v>
      </c>
      <c r="AD19" s="45">
        <v>22825.63</v>
      </c>
      <c r="AE19" s="45"/>
      <c r="AF19" s="45">
        <v>22825.63</v>
      </c>
      <c r="AG19" s="57">
        <v>310000</v>
      </c>
      <c r="AH19" s="58">
        <v>15</v>
      </c>
      <c r="AI19" s="58">
        <v>20</v>
      </c>
      <c r="AJ19" s="59">
        <v>1.5</v>
      </c>
      <c r="AK19" s="60">
        <v>32550</v>
      </c>
      <c r="AL19" s="61">
        <f t="shared" si="1"/>
        <v>42.6028547733403</v>
      </c>
      <c r="AM19" s="62" t="s">
        <v>49</v>
      </c>
    </row>
    <row r="20" s="1" customFormat="1" spans="1:39">
      <c r="A20" s="16">
        <v>14</v>
      </c>
      <c r="B20" s="12"/>
      <c r="C20" s="12"/>
      <c r="D20" s="17" t="s">
        <v>99</v>
      </c>
      <c r="E20" s="18" t="s">
        <v>100</v>
      </c>
      <c r="F20" s="17"/>
      <c r="G20" s="17" t="s">
        <v>101</v>
      </c>
      <c r="H20" s="19" t="s">
        <v>47</v>
      </c>
      <c r="I20" s="16">
        <v>1</v>
      </c>
      <c r="J20" s="34"/>
      <c r="K20" s="33"/>
      <c r="L20" s="33"/>
      <c r="M20" s="33"/>
      <c r="N20" s="35">
        <v>42216</v>
      </c>
      <c r="O20" s="35">
        <v>42216</v>
      </c>
      <c r="P20" s="19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40"/>
      <c r="AC20" s="44">
        <v>2040524.13</v>
      </c>
      <c r="AD20" s="45">
        <v>1061865.04</v>
      </c>
      <c r="AE20" s="45"/>
      <c r="AF20" s="45">
        <v>1061865.04</v>
      </c>
      <c r="AG20" s="57">
        <v>2000000</v>
      </c>
      <c r="AH20" s="58">
        <v>63</v>
      </c>
      <c r="AI20" s="58">
        <v>20</v>
      </c>
      <c r="AJ20" s="59">
        <v>1.5</v>
      </c>
      <c r="AK20" s="60">
        <v>978000</v>
      </c>
      <c r="AL20" s="61">
        <f t="shared" si="1"/>
        <v>-7.89790009472391</v>
      </c>
      <c r="AM20" s="62" t="s">
        <v>49</v>
      </c>
    </row>
    <row r="21" s="1" customFormat="1" spans="1:39">
      <c r="A21" s="16">
        <v>15</v>
      </c>
      <c r="B21" s="12"/>
      <c r="C21" s="12"/>
      <c r="D21" s="17" t="s">
        <v>102</v>
      </c>
      <c r="E21" s="18" t="s">
        <v>103</v>
      </c>
      <c r="F21" s="17" t="s">
        <v>104</v>
      </c>
      <c r="G21" s="17" t="s">
        <v>105</v>
      </c>
      <c r="H21" s="19" t="s">
        <v>47</v>
      </c>
      <c r="I21" s="16">
        <v>1</v>
      </c>
      <c r="J21" s="34"/>
      <c r="K21" s="33"/>
      <c r="L21" s="33"/>
      <c r="M21" s="33"/>
      <c r="N21" s="35">
        <v>41060</v>
      </c>
      <c r="O21" s="35">
        <v>41060</v>
      </c>
      <c r="P21" s="19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40"/>
      <c r="AC21" s="44">
        <v>222222.22</v>
      </c>
      <c r="AD21" s="45">
        <v>49219.44</v>
      </c>
      <c r="AE21" s="45"/>
      <c r="AF21" s="45">
        <v>49219.44</v>
      </c>
      <c r="AG21" s="57">
        <v>195000</v>
      </c>
      <c r="AH21" s="58">
        <v>34</v>
      </c>
      <c r="AI21" s="58">
        <v>20</v>
      </c>
      <c r="AJ21" s="59">
        <v>1.5</v>
      </c>
      <c r="AK21" s="60">
        <v>50115</v>
      </c>
      <c r="AL21" s="61">
        <f t="shared" si="1"/>
        <v>1.8195249681833</v>
      </c>
      <c r="AM21" s="62" t="s">
        <v>49</v>
      </c>
    </row>
    <row r="22" s="1" customFormat="1" spans="1:39">
      <c r="A22" s="16">
        <v>16</v>
      </c>
      <c r="B22" s="12"/>
      <c r="C22" s="12"/>
      <c r="D22" s="17" t="s">
        <v>106</v>
      </c>
      <c r="E22" s="18" t="s">
        <v>107</v>
      </c>
      <c r="F22" s="17"/>
      <c r="G22" s="17" t="s">
        <v>108</v>
      </c>
      <c r="H22" s="19" t="s">
        <v>47</v>
      </c>
      <c r="I22" s="16">
        <v>1</v>
      </c>
      <c r="J22" s="34"/>
      <c r="K22" s="33"/>
      <c r="L22" s="33"/>
      <c r="M22" s="33"/>
      <c r="N22" s="35">
        <v>41060</v>
      </c>
      <c r="O22" s="35">
        <v>41060</v>
      </c>
      <c r="P22" s="19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40"/>
      <c r="AC22" s="44">
        <v>1380688.65</v>
      </c>
      <c r="AD22" s="45">
        <v>337629.48</v>
      </c>
      <c r="AE22" s="45"/>
      <c r="AF22" s="45">
        <v>337629.48</v>
      </c>
      <c r="AG22" s="57">
        <v>1220000</v>
      </c>
      <c r="AH22" s="58">
        <v>34</v>
      </c>
      <c r="AI22" s="58">
        <v>20</v>
      </c>
      <c r="AJ22" s="59">
        <v>1.5</v>
      </c>
      <c r="AK22" s="60">
        <v>313540</v>
      </c>
      <c r="AL22" s="61">
        <f t="shared" si="1"/>
        <v>-7.13488644415766</v>
      </c>
      <c r="AM22" s="62" t="s">
        <v>49</v>
      </c>
    </row>
    <row r="23" s="1" customFormat="1" spans="1:39">
      <c r="A23" s="16">
        <v>17</v>
      </c>
      <c r="B23" s="12"/>
      <c r="C23" s="12"/>
      <c r="D23" s="17" t="s">
        <v>109</v>
      </c>
      <c r="E23" s="18" t="s">
        <v>110</v>
      </c>
      <c r="F23" s="17" t="s">
        <v>111</v>
      </c>
      <c r="G23" s="20" t="s">
        <v>112</v>
      </c>
      <c r="H23" s="19" t="s">
        <v>47</v>
      </c>
      <c r="I23" s="16">
        <v>1</v>
      </c>
      <c r="J23" s="34"/>
      <c r="K23" s="33"/>
      <c r="L23" s="33"/>
      <c r="M23" s="33"/>
      <c r="N23" s="35">
        <v>38261</v>
      </c>
      <c r="O23" s="35">
        <v>38261</v>
      </c>
      <c r="P23" s="19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40"/>
      <c r="AC23" s="44">
        <v>392</v>
      </c>
      <c r="AD23" s="45">
        <v>19.6</v>
      </c>
      <c r="AE23" s="45"/>
      <c r="AF23" s="45">
        <v>19.6</v>
      </c>
      <c r="AG23" s="57">
        <v>2800</v>
      </c>
      <c r="AH23" s="58">
        <v>16</v>
      </c>
      <c r="AI23" s="58">
        <v>20</v>
      </c>
      <c r="AJ23" s="59">
        <v>1</v>
      </c>
      <c r="AK23" s="60">
        <v>358</v>
      </c>
      <c r="AL23" s="61">
        <f t="shared" si="1"/>
        <v>1726.5306122449</v>
      </c>
      <c r="AM23" s="62" t="s">
        <v>49</v>
      </c>
    </row>
    <row r="24" s="1" customFormat="1" spans="1:39">
      <c r="A24" s="16">
        <v>18</v>
      </c>
      <c r="B24" s="12"/>
      <c r="C24" s="12"/>
      <c r="D24" s="17" t="s">
        <v>113</v>
      </c>
      <c r="E24" s="18" t="s">
        <v>114</v>
      </c>
      <c r="F24" s="17" t="s">
        <v>115</v>
      </c>
      <c r="G24" s="17" t="s">
        <v>116</v>
      </c>
      <c r="H24" s="19" t="s">
        <v>47</v>
      </c>
      <c r="I24" s="16">
        <v>1</v>
      </c>
      <c r="J24" s="34"/>
      <c r="K24" s="33"/>
      <c r="L24" s="33"/>
      <c r="M24" s="33"/>
      <c r="N24" s="35" t="s">
        <v>117</v>
      </c>
      <c r="O24" s="35" t="s">
        <v>117</v>
      </c>
      <c r="P24" s="19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40"/>
      <c r="AC24" s="44">
        <v>18086.19</v>
      </c>
      <c r="AD24" s="45">
        <v>904.309999999998</v>
      </c>
      <c r="AE24" s="45"/>
      <c r="AF24" s="45">
        <v>904.309999999998</v>
      </c>
      <c r="AG24" s="57">
        <v>40000</v>
      </c>
      <c r="AH24" s="58">
        <v>15</v>
      </c>
      <c r="AI24" s="58">
        <v>20</v>
      </c>
      <c r="AJ24" s="59">
        <v>1.5</v>
      </c>
      <c r="AK24" s="60">
        <v>4400</v>
      </c>
      <c r="AL24" s="61">
        <f t="shared" ref="AL24:AL37" si="2">IF(AD24=0,"",(AK24-AF24)/AF24*100)</f>
        <v>386.558812796498</v>
      </c>
      <c r="AM24" s="62" t="s">
        <v>49</v>
      </c>
    </row>
    <row r="25" s="1" customFormat="1" spans="1:39">
      <c r="A25" s="16">
        <v>19</v>
      </c>
      <c r="B25" s="12"/>
      <c r="C25" s="12"/>
      <c r="D25" s="17" t="s">
        <v>118</v>
      </c>
      <c r="E25" s="18" t="s">
        <v>119</v>
      </c>
      <c r="F25" s="17" t="s">
        <v>120</v>
      </c>
      <c r="G25" s="17" t="s">
        <v>121</v>
      </c>
      <c r="H25" s="19" t="s">
        <v>47</v>
      </c>
      <c r="I25" s="16">
        <v>1</v>
      </c>
      <c r="J25" s="34"/>
      <c r="K25" s="33"/>
      <c r="L25" s="33"/>
      <c r="M25" s="33"/>
      <c r="N25" s="35" t="s">
        <v>122</v>
      </c>
      <c r="O25" s="35" t="s">
        <v>122</v>
      </c>
      <c r="P25" s="19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40"/>
      <c r="AC25" s="44">
        <v>1402903.13</v>
      </c>
      <c r="AD25" s="45">
        <v>70145.1599999999</v>
      </c>
      <c r="AE25" s="45"/>
      <c r="AF25" s="45">
        <v>70145.1599999999</v>
      </c>
      <c r="AG25" s="57">
        <v>1370000</v>
      </c>
      <c r="AH25" s="58">
        <v>15</v>
      </c>
      <c r="AI25" s="58">
        <v>20</v>
      </c>
      <c r="AJ25" s="59">
        <v>1.5</v>
      </c>
      <c r="AK25" s="60">
        <v>143850</v>
      </c>
      <c r="AL25" s="61">
        <f t="shared" si="2"/>
        <v>105.074733595305</v>
      </c>
      <c r="AM25" s="62" t="s">
        <v>49</v>
      </c>
    </row>
    <row r="26" s="1" customFormat="1" spans="1:39">
      <c r="A26" s="16">
        <v>20</v>
      </c>
      <c r="B26" s="12"/>
      <c r="C26" s="12"/>
      <c r="D26" s="17" t="s">
        <v>123</v>
      </c>
      <c r="E26" s="18" t="s">
        <v>119</v>
      </c>
      <c r="F26" s="17" t="s">
        <v>124</v>
      </c>
      <c r="G26" s="17" t="s">
        <v>121</v>
      </c>
      <c r="H26" s="19" t="s">
        <v>47</v>
      </c>
      <c r="I26" s="16">
        <v>1</v>
      </c>
      <c r="J26" s="34"/>
      <c r="K26" s="33"/>
      <c r="L26" s="33"/>
      <c r="M26" s="33"/>
      <c r="N26" s="35" t="s">
        <v>122</v>
      </c>
      <c r="O26" s="35" t="s">
        <v>122</v>
      </c>
      <c r="P26" s="19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40"/>
      <c r="AC26" s="44">
        <v>1380151</v>
      </c>
      <c r="AD26" s="45">
        <v>69007.55</v>
      </c>
      <c r="AE26" s="45"/>
      <c r="AF26" s="45">
        <v>69007.55</v>
      </c>
      <c r="AG26" s="57">
        <v>1370000</v>
      </c>
      <c r="AH26" s="58">
        <v>15</v>
      </c>
      <c r="AI26" s="58">
        <v>20</v>
      </c>
      <c r="AJ26" s="59">
        <v>1.5</v>
      </c>
      <c r="AK26" s="60">
        <v>143850</v>
      </c>
      <c r="AL26" s="61">
        <f t="shared" si="2"/>
        <v>108.455451613628</v>
      </c>
      <c r="AM26" s="62" t="s">
        <v>49</v>
      </c>
    </row>
    <row r="27" s="1" customFormat="1" spans="1:39">
      <c r="A27" s="16">
        <v>21</v>
      </c>
      <c r="B27" s="12"/>
      <c r="C27" s="12"/>
      <c r="D27" s="17" t="s">
        <v>125</v>
      </c>
      <c r="E27" s="18" t="s">
        <v>119</v>
      </c>
      <c r="F27" s="17" t="s">
        <v>126</v>
      </c>
      <c r="G27" s="17" t="s">
        <v>121</v>
      </c>
      <c r="H27" s="19" t="s">
        <v>47</v>
      </c>
      <c r="I27" s="16">
        <v>1</v>
      </c>
      <c r="J27" s="34"/>
      <c r="K27" s="33"/>
      <c r="L27" s="33"/>
      <c r="M27" s="33"/>
      <c r="N27" s="35" t="s">
        <v>122</v>
      </c>
      <c r="O27" s="35" t="s">
        <v>122</v>
      </c>
      <c r="P27" s="19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40"/>
      <c r="AC27" s="44">
        <v>1380151</v>
      </c>
      <c r="AD27" s="45">
        <v>69007.55</v>
      </c>
      <c r="AE27" s="45"/>
      <c r="AF27" s="45">
        <v>69007.55</v>
      </c>
      <c r="AG27" s="57">
        <v>1370000</v>
      </c>
      <c r="AH27" s="58">
        <v>15</v>
      </c>
      <c r="AI27" s="58">
        <v>20</v>
      </c>
      <c r="AJ27" s="59">
        <v>1.5</v>
      </c>
      <c r="AK27" s="60">
        <v>143850</v>
      </c>
      <c r="AL27" s="61">
        <f t="shared" si="2"/>
        <v>108.455451613628</v>
      </c>
      <c r="AM27" s="62" t="s">
        <v>49</v>
      </c>
    </row>
    <row r="28" s="1" customFormat="1" spans="1:39">
      <c r="A28" s="16">
        <v>22</v>
      </c>
      <c r="B28" s="12"/>
      <c r="C28" s="12"/>
      <c r="D28" s="17" t="s">
        <v>127</v>
      </c>
      <c r="E28" s="18" t="s">
        <v>119</v>
      </c>
      <c r="F28" s="17" t="s">
        <v>128</v>
      </c>
      <c r="G28" s="17" t="s">
        <v>121</v>
      </c>
      <c r="H28" s="19" t="s">
        <v>47</v>
      </c>
      <c r="I28" s="16">
        <v>1</v>
      </c>
      <c r="J28" s="34"/>
      <c r="K28" s="33"/>
      <c r="L28" s="33"/>
      <c r="M28" s="33"/>
      <c r="N28" s="35" t="s">
        <v>122</v>
      </c>
      <c r="O28" s="35" t="s">
        <v>122</v>
      </c>
      <c r="P28" s="19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40"/>
      <c r="AC28" s="44">
        <v>1461347.58</v>
      </c>
      <c r="AD28" s="45">
        <v>73067.3800000001</v>
      </c>
      <c r="AE28" s="45"/>
      <c r="AF28" s="45">
        <v>73067.3800000001</v>
      </c>
      <c r="AG28" s="57">
        <v>1370000</v>
      </c>
      <c r="AH28" s="58">
        <v>15</v>
      </c>
      <c r="AI28" s="58">
        <v>20</v>
      </c>
      <c r="AJ28" s="59">
        <v>1.5</v>
      </c>
      <c r="AK28" s="60">
        <v>143850</v>
      </c>
      <c r="AL28" s="61">
        <f t="shared" si="2"/>
        <v>96.8730779726874</v>
      </c>
      <c r="AM28" s="62" t="s">
        <v>49</v>
      </c>
    </row>
    <row r="29" s="1" customFormat="1" spans="1:39">
      <c r="A29" s="16">
        <v>23</v>
      </c>
      <c r="B29" s="12"/>
      <c r="C29" s="12"/>
      <c r="D29" s="17" t="s">
        <v>129</v>
      </c>
      <c r="E29" s="18" t="s">
        <v>119</v>
      </c>
      <c r="F29" s="17" t="s">
        <v>130</v>
      </c>
      <c r="G29" s="17" t="s">
        <v>121</v>
      </c>
      <c r="H29" s="19" t="s">
        <v>47</v>
      </c>
      <c r="I29" s="16">
        <v>1</v>
      </c>
      <c r="J29" s="34"/>
      <c r="K29" s="33"/>
      <c r="L29" s="33"/>
      <c r="M29" s="33"/>
      <c r="N29" s="35" t="s">
        <v>122</v>
      </c>
      <c r="O29" s="35" t="s">
        <v>122</v>
      </c>
      <c r="P29" s="19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40"/>
      <c r="AC29" s="44">
        <v>1380151</v>
      </c>
      <c r="AD29" s="45">
        <v>69007.55</v>
      </c>
      <c r="AE29" s="45"/>
      <c r="AF29" s="45">
        <v>69007.55</v>
      </c>
      <c r="AG29" s="57">
        <v>1370000</v>
      </c>
      <c r="AH29" s="58">
        <v>15</v>
      </c>
      <c r="AI29" s="58">
        <v>20</v>
      </c>
      <c r="AJ29" s="59">
        <v>1.5</v>
      </c>
      <c r="AK29" s="60">
        <v>143850</v>
      </c>
      <c r="AL29" s="61">
        <f t="shared" si="2"/>
        <v>108.455451613628</v>
      </c>
      <c r="AM29" s="62" t="s">
        <v>49</v>
      </c>
    </row>
    <row r="30" s="1" customFormat="1" spans="1:39">
      <c r="A30" s="16">
        <v>24</v>
      </c>
      <c r="B30" s="12"/>
      <c r="C30" s="12"/>
      <c r="D30" s="17" t="s">
        <v>131</v>
      </c>
      <c r="E30" s="18" t="s">
        <v>119</v>
      </c>
      <c r="F30" s="17" t="s">
        <v>132</v>
      </c>
      <c r="G30" s="17" t="s">
        <v>121</v>
      </c>
      <c r="H30" s="19" t="s">
        <v>47</v>
      </c>
      <c r="I30" s="16">
        <v>1</v>
      </c>
      <c r="J30" s="34"/>
      <c r="K30" s="33"/>
      <c r="L30" s="33"/>
      <c r="M30" s="33"/>
      <c r="N30" s="35" t="s">
        <v>122</v>
      </c>
      <c r="O30" s="35" t="s">
        <v>122</v>
      </c>
      <c r="P30" s="19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40"/>
      <c r="AC30" s="44">
        <v>1380151</v>
      </c>
      <c r="AD30" s="45">
        <v>69007.55</v>
      </c>
      <c r="AE30" s="45"/>
      <c r="AF30" s="45">
        <v>69007.55</v>
      </c>
      <c r="AG30" s="57">
        <v>1370000</v>
      </c>
      <c r="AH30" s="58">
        <v>15</v>
      </c>
      <c r="AI30" s="58">
        <v>20</v>
      </c>
      <c r="AJ30" s="59">
        <v>1.5</v>
      </c>
      <c r="AK30" s="60">
        <v>143850</v>
      </c>
      <c r="AL30" s="61">
        <f t="shared" si="2"/>
        <v>108.455451613628</v>
      </c>
      <c r="AM30" s="62" t="s">
        <v>49</v>
      </c>
    </row>
    <row r="31" s="1" customFormat="1" spans="1:39">
      <c r="A31" s="16">
        <v>25</v>
      </c>
      <c r="B31" s="12"/>
      <c r="C31" s="12"/>
      <c r="D31" s="17" t="s">
        <v>133</v>
      </c>
      <c r="E31" s="18" t="s">
        <v>119</v>
      </c>
      <c r="F31" s="17" t="s">
        <v>134</v>
      </c>
      <c r="G31" s="17" t="s">
        <v>121</v>
      </c>
      <c r="H31" s="19" t="s">
        <v>47</v>
      </c>
      <c r="I31" s="16">
        <v>1</v>
      </c>
      <c r="J31" s="34"/>
      <c r="K31" s="33"/>
      <c r="L31" s="33"/>
      <c r="M31" s="33"/>
      <c r="N31" s="35" t="s">
        <v>122</v>
      </c>
      <c r="O31" s="35" t="s">
        <v>122</v>
      </c>
      <c r="P31" s="19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40"/>
      <c r="AC31" s="44">
        <v>1408356.13</v>
      </c>
      <c r="AD31" s="45">
        <v>70417.8099999998</v>
      </c>
      <c r="AE31" s="45"/>
      <c r="AF31" s="45">
        <v>70417.8099999998</v>
      </c>
      <c r="AG31" s="57">
        <v>1370000</v>
      </c>
      <c r="AH31" s="58">
        <v>15</v>
      </c>
      <c r="AI31" s="58">
        <v>20</v>
      </c>
      <c r="AJ31" s="59">
        <v>1.5</v>
      </c>
      <c r="AK31" s="60">
        <v>143850</v>
      </c>
      <c r="AL31" s="61">
        <f t="shared" si="2"/>
        <v>104.280706826867</v>
      </c>
      <c r="AM31" s="62" t="s">
        <v>49</v>
      </c>
    </row>
    <row r="32" s="1" customFormat="1" spans="1:39">
      <c r="A32" s="16">
        <v>26</v>
      </c>
      <c r="B32" s="12"/>
      <c r="C32" s="12"/>
      <c r="D32" s="17" t="s">
        <v>135</v>
      </c>
      <c r="E32" s="18" t="s">
        <v>119</v>
      </c>
      <c r="F32" s="17" t="s">
        <v>136</v>
      </c>
      <c r="G32" s="17" t="s">
        <v>121</v>
      </c>
      <c r="H32" s="19" t="s">
        <v>47</v>
      </c>
      <c r="I32" s="16">
        <v>1</v>
      </c>
      <c r="J32" s="34"/>
      <c r="K32" s="33"/>
      <c r="L32" s="33"/>
      <c r="M32" s="33"/>
      <c r="N32" s="35" t="s">
        <v>122</v>
      </c>
      <c r="O32" s="35" t="s">
        <v>122</v>
      </c>
      <c r="P32" s="19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40"/>
      <c r="AC32" s="44">
        <v>1380151</v>
      </c>
      <c r="AD32" s="45">
        <v>69007.55</v>
      </c>
      <c r="AE32" s="45"/>
      <c r="AF32" s="45">
        <v>69007.55</v>
      </c>
      <c r="AG32" s="57">
        <v>1370000</v>
      </c>
      <c r="AH32" s="58">
        <v>15</v>
      </c>
      <c r="AI32" s="58">
        <v>20</v>
      </c>
      <c r="AJ32" s="59">
        <v>1</v>
      </c>
      <c r="AK32" s="60">
        <v>143850</v>
      </c>
      <c r="AL32" s="61">
        <f t="shared" si="2"/>
        <v>108.455451613628</v>
      </c>
      <c r="AM32" s="62" t="s">
        <v>49</v>
      </c>
    </row>
    <row r="33" s="1" customFormat="1" spans="1:39">
      <c r="A33" s="16">
        <v>27</v>
      </c>
      <c r="B33" s="12"/>
      <c r="C33" s="12"/>
      <c r="D33" s="17">
        <v>0</v>
      </c>
      <c r="E33" s="18" t="s">
        <v>137</v>
      </c>
      <c r="F33" s="17" t="s">
        <v>138</v>
      </c>
      <c r="G33" s="17" t="s">
        <v>139</v>
      </c>
      <c r="H33" s="19" t="s">
        <v>47</v>
      </c>
      <c r="I33" s="16">
        <v>1</v>
      </c>
      <c r="J33" s="34"/>
      <c r="K33" s="33"/>
      <c r="L33" s="33"/>
      <c r="M33" s="33"/>
      <c r="N33" s="35">
        <v>40688</v>
      </c>
      <c r="O33" s="35">
        <v>40688</v>
      </c>
      <c r="P33" s="19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40"/>
      <c r="AC33" s="44">
        <v>755153.62</v>
      </c>
      <c r="AD33" s="45">
        <v>755153.62</v>
      </c>
      <c r="AE33" s="45"/>
      <c r="AF33" s="45">
        <v>755153.62</v>
      </c>
      <c r="AG33" s="57">
        <v>800000</v>
      </c>
      <c r="AH33" s="58">
        <v>35</v>
      </c>
      <c r="AI33" s="58">
        <v>20</v>
      </c>
      <c r="AJ33" s="59">
        <v>1.5</v>
      </c>
      <c r="AK33" s="60">
        <v>216000</v>
      </c>
      <c r="AL33" s="61">
        <f t="shared" si="2"/>
        <v>-71.3965484267956</v>
      </c>
      <c r="AM33" s="62" t="s">
        <v>49</v>
      </c>
    </row>
    <row r="34" s="1" customFormat="1" ht="27" spans="1:39">
      <c r="A34" s="16">
        <v>28</v>
      </c>
      <c r="B34" s="12"/>
      <c r="C34" s="12"/>
      <c r="D34" s="21" t="s">
        <v>140</v>
      </c>
      <c r="E34" s="18" t="s">
        <v>141</v>
      </c>
      <c r="F34" s="17" t="s">
        <v>142</v>
      </c>
      <c r="G34" s="17" t="s">
        <v>143</v>
      </c>
      <c r="H34" s="19" t="s">
        <v>47</v>
      </c>
      <c r="I34" s="16">
        <v>1</v>
      </c>
      <c r="J34" s="34"/>
      <c r="K34" s="33"/>
      <c r="L34" s="33"/>
      <c r="M34" s="33"/>
      <c r="N34" s="35" t="s">
        <v>144</v>
      </c>
      <c r="O34" s="35" t="s">
        <v>144</v>
      </c>
      <c r="P34" s="19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40"/>
      <c r="AC34" s="44">
        <v>2506562.39</v>
      </c>
      <c r="AD34" s="45">
        <v>339565.79</v>
      </c>
      <c r="AE34" s="45"/>
      <c r="AF34" s="45">
        <v>339565.79</v>
      </c>
      <c r="AG34" s="57">
        <v>2200000</v>
      </c>
      <c r="AH34" s="58">
        <v>21</v>
      </c>
      <c r="AI34" s="58">
        <v>20</v>
      </c>
      <c r="AJ34" s="59">
        <v>1.5</v>
      </c>
      <c r="AK34" s="60">
        <v>336600</v>
      </c>
      <c r="AL34" s="61">
        <f t="shared" si="2"/>
        <v>-0.873406593756096</v>
      </c>
      <c r="AM34" s="62" t="s">
        <v>49</v>
      </c>
    </row>
    <row r="35" s="1" customFormat="1" spans="1:39">
      <c r="A35" s="16">
        <v>29</v>
      </c>
      <c r="B35" s="12"/>
      <c r="C35" s="12"/>
      <c r="D35" s="17" t="s">
        <v>145</v>
      </c>
      <c r="E35" s="18" t="s">
        <v>146</v>
      </c>
      <c r="F35" s="17" t="s">
        <v>147</v>
      </c>
      <c r="G35" s="17" t="s">
        <v>148</v>
      </c>
      <c r="H35" s="19" t="s">
        <v>47</v>
      </c>
      <c r="I35" s="16">
        <v>1</v>
      </c>
      <c r="J35" s="34"/>
      <c r="K35" s="33"/>
      <c r="L35" s="33"/>
      <c r="M35" s="33"/>
      <c r="N35" s="35" t="s">
        <v>149</v>
      </c>
      <c r="O35" s="35" t="s">
        <v>149</v>
      </c>
      <c r="P35" s="19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40"/>
      <c r="AC35" s="44">
        <v>2511231.7</v>
      </c>
      <c r="AD35" s="45">
        <v>125561.59</v>
      </c>
      <c r="AE35" s="45"/>
      <c r="AF35" s="45">
        <v>125561.59</v>
      </c>
      <c r="AG35" s="57">
        <v>2130000</v>
      </c>
      <c r="AH35" s="58">
        <v>15</v>
      </c>
      <c r="AI35" s="58">
        <v>20</v>
      </c>
      <c r="AJ35" s="59">
        <v>1.5</v>
      </c>
      <c r="AK35" s="60">
        <v>223650</v>
      </c>
      <c r="AL35" s="61">
        <f t="shared" si="2"/>
        <v>78.119757801729</v>
      </c>
      <c r="AM35" s="62" t="s">
        <v>49</v>
      </c>
    </row>
    <row r="36" s="1" customFormat="1" spans="1:39">
      <c r="A36" s="16">
        <v>30</v>
      </c>
      <c r="B36" s="12"/>
      <c r="C36" s="12"/>
      <c r="D36" s="17" t="s">
        <v>150</v>
      </c>
      <c r="E36" s="18" t="s">
        <v>151</v>
      </c>
      <c r="F36" s="17" t="s">
        <v>152</v>
      </c>
      <c r="G36" s="17" t="s">
        <v>72</v>
      </c>
      <c r="H36" s="19" t="s">
        <v>47</v>
      </c>
      <c r="I36" s="16">
        <v>1</v>
      </c>
      <c r="J36" s="34"/>
      <c r="K36" s="12"/>
      <c r="L36" s="12"/>
      <c r="M36" s="12"/>
      <c r="N36" s="35" t="s">
        <v>153</v>
      </c>
      <c r="O36" s="35" t="s">
        <v>153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45">
        <v>46020</v>
      </c>
      <c r="AD36" s="45">
        <v>2301</v>
      </c>
      <c r="AE36" s="45"/>
      <c r="AF36" s="45">
        <v>2301</v>
      </c>
      <c r="AG36" s="57">
        <v>225000</v>
      </c>
      <c r="AH36" s="58">
        <v>15</v>
      </c>
      <c r="AI36" s="58">
        <v>20</v>
      </c>
      <c r="AJ36" s="59">
        <v>1.5</v>
      </c>
      <c r="AK36" s="60">
        <v>23625</v>
      </c>
      <c r="AL36" s="61">
        <f t="shared" si="2"/>
        <v>926.727509778357</v>
      </c>
      <c r="AM36" s="62" t="s">
        <v>49</v>
      </c>
    </row>
    <row r="37" s="2" customFormat="1" spans="1:39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ht="13.5" spans="1:39">
      <c r="A39" s="24" t="s">
        <v>154</v>
      </c>
      <c r="B39" s="25"/>
      <c r="C39" s="25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46">
        <f>SUM(AC7:AC36)</f>
        <v>21860198.22</v>
      </c>
      <c r="AD39" s="46">
        <f>SUM(AD7:AD36)</f>
        <v>3351501.7</v>
      </c>
      <c r="AE39" s="26"/>
      <c r="AF39" s="26"/>
      <c r="AG39" s="46">
        <f>SUM(AG7:AG36)</f>
        <v>21156800</v>
      </c>
      <c r="AH39" s="26"/>
      <c r="AI39" s="26"/>
      <c r="AJ39" s="26"/>
      <c r="AK39" s="46">
        <f>SUM(AK7:AK36)</f>
        <v>3456638</v>
      </c>
      <c r="AL39" s="26"/>
      <c r="AM39" s="26"/>
    </row>
  </sheetData>
  <mergeCells count="23">
    <mergeCell ref="A2:AM2"/>
    <mergeCell ref="A3:AM3"/>
    <mergeCell ref="P5:AB5"/>
    <mergeCell ref="AC5:AF5"/>
    <mergeCell ref="AG5:AK5"/>
    <mergeCell ref="A39:D39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L5:AL6"/>
    <mergeCell ref="AM5:AM6"/>
  </mergeCells>
  <hyperlinks>
    <hyperlink ref="A1" location="索引目录!E46" display="返回索引页"/>
    <hyperlink ref="C1" location="固定资产汇总!B14" display="返回"/>
  </hyperlink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奔跑的蜗牛</cp:lastModifiedBy>
  <dcterms:created xsi:type="dcterms:W3CDTF">2020-08-26T00:05:00Z</dcterms:created>
  <dcterms:modified xsi:type="dcterms:W3CDTF">2020-09-17T04:21:53Z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